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JGU\Downloads\"/>
    </mc:Choice>
  </mc:AlternateContent>
  <xr:revisionPtr revIDLastSave="0" documentId="13_ncr:1_{CD1BA079-FD89-4640-BCC5-A6FB5018AD3E}" xr6:coauthVersionLast="47" xr6:coauthVersionMax="47" xr10:uidLastSave="{00000000-0000-0000-0000-000000000000}"/>
  <bookViews>
    <workbookView xWindow="-108" yWindow="-108" windowWidth="23256" windowHeight="12456" tabRatio="847" firstSheet="42" activeTab="52" xr2:uid="{00000000-000D-0000-FFFF-FFFF00000000}"/>
  </bookViews>
  <sheets>
    <sheet name="MzOfficeConfig-UNDO-%ù-%ù-%ù" sheetId="3" state="veryHidden" r:id="rId1"/>
    <sheet name="Annexe 1" sheetId="47" r:id="rId2"/>
    <sheet name="Annexe 2" sheetId="48" r:id="rId3"/>
    <sheet name="Annexe 3" sheetId="49" r:id="rId4"/>
    <sheet name="Annexe 4" sheetId="50" r:id="rId5"/>
    <sheet name="Annexe 5" sheetId="52" r:id="rId6"/>
    <sheet name="Annexe 6" sheetId="51" r:id="rId7"/>
    <sheet name="Annexe 7" sheetId="53" r:id="rId8"/>
    <sheet name="Annexe 8" sheetId="54" r:id="rId9"/>
    <sheet name="Annexe 9" sheetId="79" r:id="rId10"/>
    <sheet name="Annexe 10" sheetId="45" r:id="rId11"/>
    <sheet name="Annexe 10 - (1)" sheetId="11" r:id="rId12"/>
    <sheet name="Annexe 10 - (2)" sheetId="12" r:id="rId13"/>
    <sheet name="Annexe 10 - (3)" sheetId="33" r:id="rId14"/>
    <sheet name="Annexe 10 - (4)" sheetId="26" r:id="rId15"/>
    <sheet name="Annexe 10 - (5)" sheetId="21" r:id="rId16"/>
    <sheet name="Annexe 10 - (6)" sheetId="15" r:id="rId17"/>
    <sheet name="Annexe 10 - (7)" sheetId="20" r:id="rId18"/>
    <sheet name="Annexe 10 - (8)" sheetId="23" r:id="rId19"/>
    <sheet name="Annexe 10 - (9)" sheetId="22" r:id="rId20"/>
    <sheet name="Annexe 10 - (10)" sheetId="16" r:id="rId21"/>
    <sheet name="Annexe 10 - (11)" sheetId="10" r:id="rId22"/>
    <sheet name="Annexe (10) - (12)" sheetId="36" r:id="rId23"/>
    <sheet name="Annexe (10) - (13)" sheetId="24" r:id="rId24"/>
    <sheet name="Annexe (10) - (14)" sheetId="9" r:id="rId25"/>
    <sheet name="Annexe (10) - (15)" sheetId="30" r:id="rId26"/>
    <sheet name="Annexe (10) - (16)" sheetId="38" r:id="rId27"/>
    <sheet name="Annexe (10) - (17)" sheetId="18" r:id="rId28"/>
    <sheet name="Annexe (10) - (18)" sheetId="28" r:id="rId29"/>
    <sheet name="Annexe (10) - (19)" sheetId="13" r:id="rId30"/>
    <sheet name="Annexe (10) - (20)" sheetId="19" r:id="rId31"/>
    <sheet name="Annexe (10) - (21)" sheetId="27" r:id="rId32"/>
    <sheet name="Annexe (10) - (22)" sheetId="17" r:id="rId33"/>
    <sheet name="Annexe (10) - (23)" sheetId="14" r:id="rId34"/>
    <sheet name="Annexe (10) - (24)" sheetId="65" r:id="rId35"/>
    <sheet name="Annexe (10) - (25)" sheetId="66" r:id="rId36"/>
    <sheet name="Annexe (10) - (26)" sheetId="68" r:id="rId37"/>
    <sheet name="Annexe (10) - (27)" sheetId="69" r:id="rId38"/>
    <sheet name="Annexe (10) - (28)" sheetId="70" r:id="rId39"/>
    <sheet name="Annexe (10) - (29)" sheetId="71" r:id="rId40"/>
    <sheet name="Annexe (10) - (30)" sheetId="72" r:id="rId41"/>
    <sheet name="Annexe (10) - (31)" sheetId="73" r:id="rId42"/>
    <sheet name="Annexe 11" sheetId="55" r:id="rId43"/>
    <sheet name="Annexe 12" sheetId="57" r:id="rId44"/>
    <sheet name="Annexe 13" sheetId="56" r:id="rId45"/>
    <sheet name="Annexe 14" sheetId="58" r:id="rId46"/>
    <sheet name="Annexe 15 " sheetId="59" r:id="rId47"/>
    <sheet name="Annexe 16" sheetId="60" r:id="rId48"/>
    <sheet name="Annexe 17" sheetId="61" r:id="rId49"/>
    <sheet name="Annexe 18" sheetId="62" r:id="rId50"/>
    <sheet name="Annexe 19" sheetId="78" r:id="rId51"/>
    <sheet name="Annexe 20" sheetId="77" r:id="rId52"/>
    <sheet name="Annexe 21" sheetId="63" r:id="rId53"/>
    <sheet name="Annexe 22" sheetId="64" r:id="rId54"/>
  </sheets>
  <externalReferences>
    <externalReference r:id="rId55"/>
  </externalReferences>
  <definedNames>
    <definedName name="_xlnm._FilterDatabase" localSheetId="42" hidden="1">'Annexe 11'!$B$3:$L$1760</definedName>
    <definedName name="_xlnm._FilterDatabase" localSheetId="43" hidden="1">'Annexe 12'!$B$3:$E$1429</definedName>
    <definedName name="_xlnm._FilterDatabase" localSheetId="45" hidden="1">'Annexe 14'!$B$4:$D$296</definedName>
    <definedName name="_xlnm._FilterDatabase" localSheetId="46" hidden="1">'Annexe 15 '!#REF!</definedName>
    <definedName name="_xlnm._FilterDatabase" localSheetId="50" hidden="1">'Annexe 19'!$A$2:$G$290</definedName>
    <definedName name="_xlnm._FilterDatabase" localSheetId="2" hidden="1">'Annexe 2'!$B$2:$J$68</definedName>
    <definedName name="_xlnm._FilterDatabase" localSheetId="51" hidden="1">'Annexe 20'!$B$3:$D$3</definedName>
    <definedName name="_xlnm._FilterDatabase" localSheetId="3" hidden="1">'Annexe 3'!$B$14:$J$45</definedName>
    <definedName name="_xlnm._FilterDatabase" localSheetId="6" hidden="1">'Annexe 6'!$B$3:$J$677</definedName>
    <definedName name="_xlnm._FilterDatabase" localSheetId="7" hidden="1">'Annexe 7'!$B$3:$O$4178</definedName>
    <definedName name="_xlnm._FilterDatabase" localSheetId="9" hidden="1">'Annexe 9'!$A$4:$F$124</definedName>
    <definedName name="Compadjust">[1]Lists!$A$71:$A$79</definedName>
    <definedName name="_xlnm.Print_Titles" localSheetId="42">'Annexe 11'!$3:$3</definedName>
    <definedName name="_xlnm.Print_Titles" localSheetId="4">'Annexe 4'!$3:$3</definedName>
    <definedName name="_xlnm.Print_Titles" localSheetId="6">'Annexe 6'!$3:$3</definedName>
    <definedName name="JR_PAGE_ANCHOR_0_1">'Annexe 7'!#REF!</definedName>
    <definedName name="Taxes">[1]Lists!$A$7:$A$49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73" l="1"/>
  <c r="J60" i="73"/>
  <c r="K60" i="73" s="1"/>
  <c r="I60" i="73"/>
  <c r="H60" i="73"/>
  <c r="E60" i="73"/>
  <c r="J59" i="73"/>
  <c r="K59" i="73" s="1"/>
  <c r="I59" i="73"/>
  <c r="H59" i="73"/>
  <c r="E59" i="73"/>
  <c r="J58" i="73"/>
  <c r="K58" i="73" s="1"/>
  <c r="I58" i="73"/>
  <c r="H58" i="73"/>
  <c r="E58" i="73"/>
  <c r="G57" i="73"/>
  <c r="H57" i="73" s="1"/>
  <c r="F57" i="73"/>
  <c r="D57" i="73"/>
  <c r="J57" i="73" s="1"/>
  <c r="K57" i="73" s="1"/>
  <c r="C57" i="73"/>
  <c r="I57" i="73" s="1"/>
  <c r="J56" i="73"/>
  <c r="K56" i="73" s="1"/>
  <c r="I56" i="73"/>
  <c r="H56" i="73"/>
  <c r="E56" i="73"/>
  <c r="J55" i="73"/>
  <c r="K55" i="73" s="1"/>
  <c r="I55" i="73"/>
  <c r="H55" i="73"/>
  <c r="E55" i="73"/>
  <c r="J54" i="73"/>
  <c r="K54" i="73" s="1"/>
  <c r="I54" i="73"/>
  <c r="H54" i="73"/>
  <c r="E54" i="73"/>
  <c r="K53" i="73"/>
  <c r="J53" i="73"/>
  <c r="I53" i="73"/>
  <c r="H53" i="73"/>
  <c r="E53" i="73"/>
  <c r="J52" i="73"/>
  <c r="I52" i="73"/>
  <c r="K52" i="73" s="1"/>
  <c r="H52" i="73"/>
  <c r="E52" i="73"/>
  <c r="J51" i="73"/>
  <c r="K51" i="73" s="1"/>
  <c r="I51" i="73"/>
  <c r="H51" i="73"/>
  <c r="E51" i="73"/>
  <c r="J50" i="73"/>
  <c r="G50" i="73"/>
  <c r="H50" i="73" s="1"/>
  <c r="F50" i="73"/>
  <c r="D50" i="73"/>
  <c r="C50" i="73"/>
  <c r="I50" i="73" s="1"/>
  <c r="K50" i="73" s="1"/>
  <c r="K49" i="73"/>
  <c r="J49" i="73"/>
  <c r="I49" i="73"/>
  <c r="H49" i="73"/>
  <c r="E49" i="73"/>
  <c r="J48" i="73"/>
  <c r="I48" i="73"/>
  <c r="K48" i="73" s="1"/>
  <c r="H48" i="73"/>
  <c r="E48" i="73"/>
  <c r="J47" i="73"/>
  <c r="K47" i="73" s="1"/>
  <c r="I47" i="73"/>
  <c r="H47" i="73"/>
  <c r="E47" i="73"/>
  <c r="K46" i="73"/>
  <c r="J46" i="73"/>
  <c r="I46" i="73"/>
  <c r="H46" i="73"/>
  <c r="E46" i="73"/>
  <c r="J45" i="73"/>
  <c r="H45" i="73"/>
  <c r="G45" i="73"/>
  <c r="F45" i="73"/>
  <c r="D45" i="73"/>
  <c r="E45" i="73" s="1"/>
  <c r="C45" i="73"/>
  <c r="I45" i="73" s="1"/>
  <c r="J44" i="73"/>
  <c r="I44" i="73"/>
  <c r="K44" i="73" s="1"/>
  <c r="H44" i="73"/>
  <c r="E44" i="73"/>
  <c r="J43" i="73"/>
  <c r="K43" i="73" s="1"/>
  <c r="I43" i="73"/>
  <c r="H43" i="73"/>
  <c r="J42" i="73"/>
  <c r="K42" i="73" s="1"/>
  <c r="I42" i="73"/>
  <c r="H42" i="73"/>
  <c r="J41" i="73"/>
  <c r="K41" i="73" s="1"/>
  <c r="I41" i="73"/>
  <c r="H41" i="73"/>
  <c r="E41" i="73"/>
  <c r="J40" i="73"/>
  <c r="G40" i="73"/>
  <c r="H40" i="73" s="1"/>
  <c r="F40" i="73"/>
  <c r="D40" i="73"/>
  <c r="C40" i="73"/>
  <c r="I40" i="73" s="1"/>
  <c r="K40" i="73" s="1"/>
  <c r="K39" i="73"/>
  <c r="J39" i="73"/>
  <c r="I39" i="73"/>
  <c r="H39" i="73"/>
  <c r="E39" i="73"/>
  <c r="J38" i="73"/>
  <c r="I38" i="73"/>
  <c r="K38" i="73" s="1"/>
  <c r="H38" i="73"/>
  <c r="E38" i="73"/>
  <c r="G37" i="73"/>
  <c r="F37" i="73"/>
  <c r="I37" i="73" s="1"/>
  <c r="E37" i="73"/>
  <c r="D37" i="73"/>
  <c r="J37" i="73" s="1"/>
  <c r="C37" i="73"/>
  <c r="J36" i="73"/>
  <c r="K36" i="73" s="1"/>
  <c r="I36" i="73"/>
  <c r="H36" i="73"/>
  <c r="E36" i="73"/>
  <c r="K35" i="73"/>
  <c r="J35" i="73"/>
  <c r="I35" i="73"/>
  <c r="H35" i="73"/>
  <c r="E35" i="73"/>
  <c r="J34" i="73"/>
  <c r="I34" i="73"/>
  <c r="K34" i="73" s="1"/>
  <c r="H34" i="73"/>
  <c r="E34" i="73"/>
  <c r="J33" i="73"/>
  <c r="K33" i="73" s="1"/>
  <c r="I33" i="73"/>
  <c r="H33" i="73"/>
  <c r="E33" i="73"/>
  <c r="K32" i="73"/>
  <c r="J32" i="73"/>
  <c r="I32" i="73"/>
  <c r="H32" i="73"/>
  <c r="E32" i="73"/>
  <c r="J31" i="73"/>
  <c r="K31" i="73" s="1"/>
  <c r="I31" i="73"/>
  <c r="H31" i="73"/>
  <c r="E31" i="73"/>
  <c r="J30" i="73"/>
  <c r="I30" i="73"/>
  <c r="K30" i="73" s="1"/>
  <c r="H30" i="73"/>
  <c r="E30" i="73"/>
  <c r="J29" i="73"/>
  <c r="K29" i="73" s="1"/>
  <c r="I29" i="73"/>
  <c r="H29" i="73"/>
  <c r="E29" i="73"/>
  <c r="G28" i="73"/>
  <c r="J28" i="73" s="1"/>
  <c r="F28" i="73"/>
  <c r="I28" i="73" s="1"/>
  <c r="D28" i="73"/>
  <c r="C28" i="73"/>
  <c r="E28" i="73" s="1"/>
  <c r="J27" i="73"/>
  <c r="K27" i="73" s="1"/>
  <c r="I27" i="73"/>
  <c r="H27" i="73"/>
  <c r="E27" i="73"/>
  <c r="J26" i="73"/>
  <c r="K26" i="73" s="1"/>
  <c r="I26" i="73"/>
  <c r="H26" i="73"/>
  <c r="E26" i="73"/>
  <c r="J25" i="73"/>
  <c r="K25" i="73" s="1"/>
  <c r="I25" i="73"/>
  <c r="H25" i="73"/>
  <c r="E25" i="73"/>
  <c r="J24" i="73"/>
  <c r="K24" i="73" s="1"/>
  <c r="I24" i="73"/>
  <c r="H24" i="73"/>
  <c r="E24" i="73"/>
  <c r="K23" i="73"/>
  <c r="J23" i="73"/>
  <c r="I23" i="73"/>
  <c r="H23" i="73"/>
  <c r="E23" i="73"/>
  <c r="J22" i="73"/>
  <c r="I22" i="73"/>
  <c r="K22" i="73" s="1"/>
  <c r="H22" i="73"/>
  <c r="E22" i="73"/>
  <c r="J21" i="73"/>
  <c r="K21" i="73" s="1"/>
  <c r="I21" i="73"/>
  <c r="H21" i="73"/>
  <c r="E21" i="73"/>
  <c r="K20" i="73"/>
  <c r="J20" i="73"/>
  <c r="I20" i="73"/>
  <c r="H20" i="73"/>
  <c r="E20" i="73"/>
  <c r="J19" i="73"/>
  <c r="K19" i="73" s="1"/>
  <c r="I19" i="73"/>
  <c r="H19" i="73"/>
  <c r="E19" i="73"/>
  <c r="J18" i="73"/>
  <c r="K18" i="73" s="1"/>
  <c r="I18" i="73"/>
  <c r="H18" i="73"/>
  <c r="E18" i="73"/>
  <c r="J17" i="73"/>
  <c r="K17" i="73" s="1"/>
  <c r="I17" i="73"/>
  <c r="H17" i="73"/>
  <c r="E17" i="73"/>
  <c r="J16" i="73"/>
  <c r="K16" i="73" s="1"/>
  <c r="I16" i="73"/>
  <c r="H16" i="73"/>
  <c r="E16" i="73"/>
  <c r="K15" i="73"/>
  <c r="J15" i="73"/>
  <c r="I15" i="73"/>
  <c r="H15" i="73"/>
  <c r="E15" i="73"/>
  <c r="J14" i="73"/>
  <c r="I14" i="73"/>
  <c r="K14" i="73" s="1"/>
  <c r="H14" i="73"/>
  <c r="E14" i="73"/>
  <c r="J13" i="73"/>
  <c r="K13" i="73" s="1"/>
  <c r="I13" i="73"/>
  <c r="H13" i="73"/>
  <c r="E13" i="73"/>
  <c r="K12" i="73"/>
  <c r="J12" i="73"/>
  <c r="I12" i="73"/>
  <c r="H12" i="73"/>
  <c r="E12" i="73"/>
  <c r="J11" i="73"/>
  <c r="K11" i="73" s="1"/>
  <c r="I11" i="73"/>
  <c r="H11" i="73"/>
  <c r="E11" i="73"/>
  <c r="J10" i="73"/>
  <c r="K10" i="73" s="1"/>
  <c r="I10" i="73"/>
  <c r="H10" i="73"/>
  <c r="E10" i="73"/>
  <c r="J9" i="73"/>
  <c r="K9" i="73" s="1"/>
  <c r="I9" i="73"/>
  <c r="G9" i="73"/>
  <c r="H9" i="73" s="1"/>
  <c r="F9" i="73"/>
  <c r="D9" i="73"/>
  <c r="E9" i="73" s="1"/>
  <c r="C9" i="73"/>
  <c r="K8" i="73"/>
  <c r="J8" i="73"/>
  <c r="I8" i="73"/>
  <c r="H8" i="73"/>
  <c r="E8" i="73"/>
  <c r="J7" i="73"/>
  <c r="K7" i="73" s="1"/>
  <c r="I7" i="73"/>
  <c r="H7" i="73"/>
  <c r="E7" i="73"/>
  <c r="J6" i="73"/>
  <c r="K6" i="73" s="1"/>
  <c r="I6" i="73"/>
  <c r="H6" i="73"/>
  <c r="E6" i="73"/>
  <c r="J5" i="73"/>
  <c r="J61" i="73" s="1"/>
  <c r="I5" i="73"/>
  <c r="G5" i="73"/>
  <c r="H5" i="73" s="1"/>
  <c r="F5" i="73"/>
  <c r="F61" i="73" s="1"/>
  <c r="D5" i="73"/>
  <c r="E5" i="73" s="1"/>
  <c r="C5" i="73"/>
  <c r="C61" i="73" s="1"/>
  <c r="D61" i="72"/>
  <c r="J60" i="72"/>
  <c r="K60" i="72" s="1"/>
  <c r="I60" i="72"/>
  <c r="H60" i="72"/>
  <c r="E60" i="72"/>
  <c r="J59" i="72"/>
  <c r="K59" i="72" s="1"/>
  <c r="I59" i="72"/>
  <c r="H59" i="72"/>
  <c r="E59" i="72"/>
  <c r="J58" i="72"/>
  <c r="K58" i="72" s="1"/>
  <c r="I58" i="72"/>
  <c r="H58" i="72"/>
  <c r="E58" i="72"/>
  <c r="G57" i="72"/>
  <c r="H57" i="72" s="1"/>
  <c r="F57" i="72"/>
  <c r="D57" i="72"/>
  <c r="J57" i="72" s="1"/>
  <c r="K57" i="72" s="1"/>
  <c r="C57" i="72"/>
  <c r="I57" i="72" s="1"/>
  <c r="J56" i="72"/>
  <c r="K56" i="72" s="1"/>
  <c r="I56" i="72"/>
  <c r="H56" i="72"/>
  <c r="E56" i="72"/>
  <c r="J55" i="72"/>
  <c r="K55" i="72" s="1"/>
  <c r="I55" i="72"/>
  <c r="H55" i="72"/>
  <c r="E55" i="72"/>
  <c r="J54" i="72"/>
  <c r="K54" i="72" s="1"/>
  <c r="I54" i="72"/>
  <c r="H54" i="72"/>
  <c r="E54" i="72"/>
  <c r="K53" i="72"/>
  <c r="J53" i="72"/>
  <c r="I53" i="72"/>
  <c r="H53" i="72"/>
  <c r="E53" i="72"/>
  <c r="J52" i="72"/>
  <c r="I52" i="72"/>
  <c r="K52" i="72" s="1"/>
  <c r="H52" i="72"/>
  <c r="E52" i="72"/>
  <c r="J51" i="72"/>
  <c r="K51" i="72" s="1"/>
  <c r="I51" i="72"/>
  <c r="H51" i="72"/>
  <c r="E51" i="72"/>
  <c r="G50" i="72"/>
  <c r="H50" i="72" s="1"/>
  <c r="F50" i="72"/>
  <c r="D50" i="72"/>
  <c r="J50" i="72" s="1"/>
  <c r="C50" i="72"/>
  <c r="I50" i="72" s="1"/>
  <c r="J49" i="72"/>
  <c r="K49" i="72" s="1"/>
  <c r="I49" i="72"/>
  <c r="H49" i="72"/>
  <c r="E49" i="72"/>
  <c r="J48" i="72"/>
  <c r="K48" i="72" s="1"/>
  <c r="I48" i="72"/>
  <c r="H48" i="72"/>
  <c r="E48" i="72"/>
  <c r="J47" i="72"/>
  <c r="K47" i="72" s="1"/>
  <c r="I47" i="72"/>
  <c r="H47" i="72"/>
  <c r="E47" i="72"/>
  <c r="K46" i="72"/>
  <c r="J46" i="72"/>
  <c r="I46" i="72"/>
  <c r="H46" i="72"/>
  <c r="E46" i="72"/>
  <c r="H45" i="72"/>
  <c r="G45" i="72"/>
  <c r="F45" i="72"/>
  <c r="D45" i="72"/>
  <c r="E45" i="72" s="1"/>
  <c r="C45" i="72"/>
  <c r="I45" i="72" s="1"/>
  <c r="J44" i="72"/>
  <c r="K44" i="72" s="1"/>
  <c r="I44" i="72"/>
  <c r="H44" i="72"/>
  <c r="E44" i="72"/>
  <c r="J43" i="72"/>
  <c r="K43" i="72" s="1"/>
  <c r="I43" i="72"/>
  <c r="H43" i="72"/>
  <c r="J42" i="72"/>
  <c r="K42" i="72" s="1"/>
  <c r="I42" i="72"/>
  <c r="H42" i="72"/>
  <c r="J41" i="72"/>
  <c r="K41" i="72" s="1"/>
  <c r="I41" i="72"/>
  <c r="H41" i="72"/>
  <c r="E41" i="72"/>
  <c r="G40" i="72"/>
  <c r="H40" i="72" s="1"/>
  <c r="F40" i="72"/>
  <c r="D40" i="72"/>
  <c r="J40" i="72" s="1"/>
  <c r="C40" i="72"/>
  <c r="I40" i="72" s="1"/>
  <c r="J39" i="72"/>
  <c r="K39" i="72" s="1"/>
  <c r="I39" i="72"/>
  <c r="H39" i="72"/>
  <c r="E39" i="72"/>
  <c r="J38" i="72"/>
  <c r="K38" i="72" s="1"/>
  <c r="I38" i="72"/>
  <c r="H38" i="72"/>
  <c r="E38" i="72"/>
  <c r="G37" i="72"/>
  <c r="H37" i="72" s="1"/>
  <c r="F37" i="72"/>
  <c r="D37" i="72"/>
  <c r="E37" i="72" s="1"/>
  <c r="C37" i="72"/>
  <c r="I37" i="72" s="1"/>
  <c r="J36" i="72"/>
  <c r="K36" i="72" s="1"/>
  <c r="I36" i="72"/>
  <c r="H36" i="72"/>
  <c r="E36" i="72"/>
  <c r="J35" i="72"/>
  <c r="K35" i="72" s="1"/>
  <c r="I35" i="72"/>
  <c r="H35" i="72"/>
  <c r="E35" i="72"/>
  <c r="J34" i="72"/>
  <c r="I34" i="72"/>
  <c r="K34" i="72" s="1"/>
  <c r="H34" i="72"/>
  <c r="E34" i="72"/>
  <c r="J33" i="72"/>
  <c r="K33" i="72" s="1"/>
  <c r="I33" i="72"/>
  <c r="H33" i="72"/>
  <c r="E33" i="72"/>
  <c r="K32" i="72"/>
  <c r="J32" i="72"/>
  <c r="I32" i="72"/>
  <c r="H32" i="72"/>
  <c r="E32" i="72"/>
  <c r="J31" i="72"/>
  <c r="K31" i="72" s="1"/>
  <c r="I31" i="72"/>
  <c r="H31" i="72"/>
  <c r="E31" i="72"/>
  <c r="J30" i="72"/>
  <c r="K30" i="72" s="1"/>
  <c r="I30" i="72"/>
  <c r="H30" i="72"/>
  <c r="E30" i="72"/>
  <c r="J29" i="72"/>
  <c r="K29" i="72" s="1"/>
  <c r="I29" i="72"/>
  <c r="H29" i="72"/>
  <c r="E29" i="72"/>
  <c r="G28" i="72"/>
  <c r="H28" i="72" s="1"/>
  <c r="F28" i="72"/>
  <c r="D28" i="72"/>
  <c r="E28" i="72" s="1"/>
  <c r="C28" i="72"/>
  <c r="I28" i="72" s="1"/>
  <c r="J27" i="72"/>
  <c r="K27" i="72" s="1"/>
  <c r="I27" i="72"/>
  <c r="H27" i="72"/>
  <c r="E27" i="72"/>
  <c r="J26" i="72"/>
  <c r="K26" i="72" s="1"/>
  <c r="I26" i="72"/>
  <c r="H26" i="72"/>
  <c r="E26" i="72"/>
  <c r="J25" i="72"/>
  <c r="K25" i="72" s="1"/>
  <c r="I25" i="72"/>
  <c r="H25" i="72"/>
  <c r="E25" i="72"/>
  <c r="J24" i="72"/>
  <c r="I24" i="72"/>
  <c r="K24" i="72" s="1"/>
  <c r="H24" i="72"/>
  <c r="E24" i="72"/>
  <c r="J23" i="72"/>
  <c r="K23" i="72" s="1"/>
  <c r="I23" i="72"/>
  <c r="H23" i="72"/>
  <c r="E23" i="72"/>
  <c r="J22" i="72"/>
  <c r="K22" i="72" s="1"/>
  <c r="I22" i="72"/>
  <c r="H22" i="72"/>
  <c r="E22" i="72"/>
  <c r="J21" i="72"/>
  <c r="K21" i="72" s="1"/>
  <c r="I21" i="72"/>
  <c r="H21" i="72"/>
  <c r="E21" i="72"/>
  <c r="K20" i="72"/>
  <c r="J20" i="72"/>
  <c r="I20" i="72"/>
  <c r="H20" i="72"/>
  <c r="E20" i="72"/>
  <c r="J19" i="72"/>
  <c r="K19" i="72" s="1"/>
  <c r="I19" i="72"/>
  <c r="H19" i="72"/>
  <c r="E19" i="72"/>
  <c r="J18" i="72"/>
  <c r="K18" i="72" s="1"/>
  <c r="I18" i="72"/>
  <c r="H18" i="72"/>
  <c r="E18" i="72"/>
  <c r="J17" i="72"/>
  <c r="K17" i="72" s="1"/>
  <c r="I17" i="72"/>
  <c r="H17" i="72"/>
  <c r="E17" i="72"/>
  <c r="J16" i="72"/>
  <c r="K16" i="72" s="1"/>
  <c r="I16" i="72"/>
  <c r="H16" i="72"/>
  <c r="E16" i="72"/>
  <c r="J15" i="72"/>
  <c r="K15" i="72" s="1"/>
  <c r="I15" i="72"/>
  <c r="H15" i="72"/>
  <c r="E15" i="72"/>
  <c r="J14" i="72"/>
  <c r="K14" i="72" s="1"/>
  <c r="I14" i="72"/>
  <c r="H14" i="72"/>
  <c r="E14" i="72"/>
  <c r="J13" i="72"/>
  <c r="K13" i="72" s="1"/>
  <c r="I13" i="72"/>
  <c r="H13" i="72"/>
  <c r="E13" i="72"/>
  <c r="K12" i="72"/>
  <c r="J12" i="72"/>
  <c r="I12" i="72"/>
  <c r="H12" i="72"/>
  <c r="E12" i="72"/>
  <c r="J11" i="72"/>
  <c r="K11" i="72" s="1"/>
  <c r="I11" i="72"/>
  <c r="H11" i="72"/>
  <c r="E11" i="72"/>
  <c r="J10" i="72"/>
  <c r="K10" i="72" s="1"/>
  <c r="I10" i="72"/>
  <c r="H10" i="72"/>
  <c r="E10" i="72"/>
  <c r="J9" i="72"/>
  <c r="G9" i="72"/>
  <c r="H9" i="72" s="1"/>
  <c r="F9" i="72"/>
  <c r="D9" i="72"/>
  <c r="E9" i="72" s="1"/>
  <c r="C9" i="72"/>
  <c r="I9" i="72" s="1"/>
  <c r="K8" i="72"/>
  <c r="J8" i="72"/>
  <c r="I8" i="72"/>
  <c r="H8" i="72"/>
  <c r="E8" i="72"/>
  <c r="J7" i="72"/>
  <c r="K7" i="72" s="1"/>
  <c r="I7" i="72"/>
  <c r="H7" i="72"/>
  <c r="E7" i="72"/>
  <c r="J6" i="72"/>
  <c r="K6" i="72" s="1"/>
  <c r="I6" i="72"/>
  <c r="H6" i="72"/>
  <c r="E6" i="72"/>
  <c r="J5" i="72"/>
  <c r="G5" i="72"/>
  <c r="H5" i="72" s="1"/>
  <c r="H61" i="72" s="1"/>
  <c r="F5" i="72"/>
  <c r="F61" i="72" s="1"/>
  <c r="D5" i="72"/>
  <c r="E5" i="72" s="1"/>
  <c r="C5" i="72"/>
  <c r="C61" i="72" s="1"/>
  <c r="F61" i="71"/>
  <c r="J60" i="71"/>
  <c r="K60" i="71" s="1"/>
  <c r="I60" i="71"/>
  <c r="H60" i="71"/>
  <c r="E60" i="71"/>
  <c r="K59" i="71"/>
  <c r="J59" i="71"/>
  <c r="I59" i="71"/>
  <c r="H59" i="71"/>
  <c r="E59" i="71"/>
  <c r="J58" i="71"/>
  <c r="K58" i="71" s="1"/>
  <c r="I58" i="71"/>
  <c r="H58" i="71"/>
  <c r="E58" i="71"/>
  <c r="G57" i="71"/>
  <c r="H57" i="71" s="1"/>
  <c r="F57" i="71"/>
  <c r="E57" i="71"/>
  <c r="D57" i="71"/>
  <c r="J57" i="71" s="1"/>
  <c r="C57" i="71"/>
  <c r="I57" i="71" s="1"/>
  <c r="K56" i="71"/>
  <c r="J56" i="71"/>
  <c r="I56" i="71"/>
  <c r="H56" i="71"/>
  <c r="E56" i="71"/>
  <c r="K55" i="71"/>
  <c r="J55" i="71"/>
  <c r="I55" i="71"/>
  <c r="H55" i="71"/>
  <c r="E55" i="71"/>
  <c r="J54" i="71"/>
  <c r="K54" i="71" s="1"/>
  <c r="I54" i="71"/>
  <c r="H54" i="71"/>
  <c r="E54" i="71"/>
  <c r="J53" i="71"/>
  <c r="K53" i="71" s="1"/>
  <c r="I53" i="71"/>
  <c r="H53" i="71"/>
  <c r="E53" i="71"/>
  <c r="K52" i="71"/>
  <c r="J52" i="71"/>
  <c r="I52" i="71"/>
  <c r="H52" i="71"/>
  <c r="E52" i="71"/>
  <c r="J51" i="71"/>
  <c r="K51" i="71" s="1"/>
  <c r="I51" i="71"/>
  <c r="H51" i="71"/>
  <c r="E51" i="71"/>
  <c r="G50" i="71"/>
  <c r="H50" i="71" s="1"/>
  <c r="F50" i="71"/>
  <c r="E50" i="71"/>
  <c r="D50" i="71"/>
  <c r="J50" i="71" s="1"/>
  <c r="C50" i="71"/>
  <c r="I50" i="71" s="1"/>
  <c r="J49" i="71"/>
  <c r="K49" i="71" s="1"/>
  <c r="I49" i="71"/>
  <c r="H49" i="71"/>
  <c r="E49" i="71"/>
  <c r="K48" i="71"/>
  <c r="J48" i="71"/>
  <c r="I48" i="71"/>
  <c r="H48" i="71"/>
  <c r="E48" i="71"/>
  <c r="J47" i="71"/>
  <c r="K47" i="71" s="1"/>
  <c r="I47" i="71"/>
  <c r="H47" i="71"/>
  <c r="E47" i="71"/>
  <c r="K46" i="71"/>
  <c r="J46" i="71"/>
  <c r="I46" i="71"/>
  <c r="H46" i="71"/>
  <c r="E46" i="71"/>
  <c r="J45" i="71"/>
  <c r="K45" i="71" s="1"/>
  <c r="I45" i="71"/>
  <c r="H45" i="71"/>
  <c r="G45" i="71"/>
  <c r="F45" i="71"/>
  <c r="D45" i="71"/>
  <c r="E45" i="71" s="1"/>
  <c r="C45" i="71"/>
  <c r="K44" i="71"/>
  <c r="J44" i="71"/>
  <c r="I44" i="71"/>
  <c r="H44" i="71"/>
  <c r="E44" i="71"/>
  <c r="J43" i="71"/>
  <c r="K43" i="71" s="1"/>
  <c r="I43" i="71"/>
  <c r="H43" i="71"/>
  <c r="K42" i="71"/>
  <c r="J42" i="71"/>
  <c r="I42" i="71"/>
  <c r="H42" i="71"/>
  <c r="J41" i="71"/>
  <c r="K41" i="71" s="1"/>
  <c r="I41" i="71"/>
  <c r="H41" i="71"/>
  <c r="E41" i="71"/>
  <c r="G40" i="71"/>
  <c r="H40" i="71" s="1"/>
  <c r="F40" i="71"/>
  <c r="E40" i="71"/>
  <c r="D40" i="71"/>
  <c r="J40" i="71" s="1"/>
  <c r="K40" i="71" s="1"/>
  <c r="C40" i="71"/>
  <c r="I40" i="71" s="1"/>
  <c r="J39" i="71"/>
  <c r="K39" i="71" s="1"/>
  <c r="I39" i="71"/>
  <c r="H39" i="71"/>
  <c r="E39" i="71"/>
  <c r="K38" i="71"/>
  <c r="J38" i="71"/>
  <c r="I38" i="71"/>
  <c r="H38" i="71"/>
  <c r="E38" i="71"/>
  <c r="H37" i="71"/>
  <c r="G37" i="71"/>
  <c r="F37" i="71"/>
  <c r="I37" i="71" s="1"/>
  <c r="D37" i="71"/>
  <c r="E37" i="71" s="1"/>
  <c r="C37" i="71"/>
  <c r="J36" i="71"/>
  <c r="K36" i="71" s="1"/>
  <c r="I36" i="71"/>
  <c r="H36" i="71"/>
  <c r="E36" i="71"/>
  <c r="J35" i="71"/>
  <c r="K35" i="71" s="1"/>
  <c r="I35" i="71"/>
  <c r="H35" i="71"/>
  <c r="E35" i="71"/>
  <c r="K34" i="71"/>
  <c r="J34" i="71"/>
  <c r="I34" i="71"/>
  <c r="H34" i="71"/>
  <c r="E34" i="71"/>
  <c r="J33" i="71"/>
  <c r="K33" i="71" s="1"/>
  <c r="I33" i="71"/>
  <c r="H33" i="71"/>
  <c r="E33" i="71"/>
  <c r="J32" i="71"/>
  <c r="I32" i="71"/>
  <c r="K32" i="71" s="1"/>
  <c r="H32" i="71"/>
  <c r="E32" i="71"/>
  <c r="J31" i="71"/>
  <c r="K31" i="71" s="1"/>
  <c r="I31" i="71"/>
  <c r="H31" i="71"/>
  <c r="E31" i="71"/>
  <c r="K30" i="71"/>
  <c r="J30" i="71"/>
  <c r="I30" i="71"/>
  <c r="H30" i="71"/>
  <c r="E30" i="71"/>
  <c r="K29" i="71"/>
  <c r="J29" i="71"/>
  <c r="I29" i="71"/>
  <c r="H29" i="71"/>
  <c r="E29" i="71"/>
  <c r="I28" i="71"/>
  <c r="H28" i="71"/>
  <c r="G28" i="71"/>
  <c r="F28" i="71"/>
  <c r="E28" i="71"/>
  <c r="D28" i="71"/>
  <c r="J28" i="71" s="1"/>
  <c r="K28" i="71" s="1"/>
  <c r="C28" i="71"/>
  <c r="J27" i="71"/>
  <c r="K27" i="71" s="1"/>
  <c r="I27" i="71"/>
  <c r="H27" i="71"/>
  <c r="E27" i="71"/>
  <c r="K26" i="71"/>
  <c r="J26" i="71"/>
  <c r="I26" i="71"/>
  <c r="H26" i="71"/>
  <c r="E26" i="71"/>
  <c r="K25" i="71"/>
  <c r="J25" i="71"/>
  <c r="I25" i="71"/>
  <c r="H25" i="71"/>
  <c r="E25" i="71"/>
  <c r="J24" i="71"/>
  <c r="I24" i="71"/>
  <c r="K24" i="71" s="1"/>
  <c r="H24" i="71"/>
  <c r="E24" i="71"/>
  <c r="J23" i="71"/>
  <c r="K23" i="71" s="1"/>
  <c r="I23" i="71"/>
  <c r="H23" i="71"/>
  <c r="E23" i="71"/>
  <c r="K22" i="71"/>
  <c r="J22" i="71"/>
  <c r="I22" i="71"/>
  <c r="H22" i="71"/>
  <c r="E22" i="71"/>
  <c r="J21" i="71"/>
  <c r="K21" i="71" s="1"/>
  <c r="I21" i="71"/>
  <c r="H21" i="71"/>
  <c r="E21" i="71"/>
  <c r="J20" i="71"/>
  <c r="I20" i="71"/>
  <c r="K20" i="71" s="1"/>
  <c r="H20" i="71"/>
  <c r="E20" i="71"/>
  <c r="J19" i="71"/>
  <c r="K19" i="71" s="1"/>
  <c r="I19" i="71"/>
  <c r="H19" i="71"/>
  <c r="E19" i="71"/>
  <c r="K18" i="71"/>
  <c r="J18" i="71"/>
  <c r="I18" i="71"/>
  <c r="H18" i="71"/>
  <c r="E18" i="71"/>
  <c r="K17" i="71"/>
  <c r="J17" i="71"/>
  <c r="I17" i="71"/>
  <c r="H17" i="71"/>
  <c r="E17" i="71"/>
  <c r="J16" i="71"/>
  <c r="I16" i="71"/>
  <c r="K16" i="71" s="1"/>
  <c r="H16" i="71"/>
  <c r="E16" i="71"/>
  <c r="J15" i="71"/>
  <c r="K15" i="71" s="1"/>
  <c r="I15" i="71"/>
  <c r="H15" i="71"/>
  <c r="E15" i="71"/>
  <c r="K14" i="71"/>
  <c r="J14" i="71"/>
  <c r="I14" i="71"/>
  <c r="H14" i="71"/>
  <c r="E14" i="71"/>
  <c r="J13" i="71"/>
  <c r="K13" i="71" s="1"/>
  <c r="I13" i="71"/>
  <c r="H13" i="71"/>
  <c r="E13" i="71"/>
  <c r="J12" i="71"/>
  <c r="I12" i="71"/>
  <c r="K12" i="71" s="1"/>
  <c r="H12" i="71"/>
  <c r="E12" i="71"/>
  <c r="J11" i="71"/>
  <c r="K11" i="71" s="1"/>
  <c r="I11" i="71"/>
  <c r="H11" i="71"/>
  <c r="E11" i="71"/>
  <c r="K10" i="71"/>
  <c r="J10" i="71"/>
  <c r="I10" i="71"/>
  <c r="H10" i="71"/>
  <c r="E10" i="71"/>
  <c r="H9" i="71"/>
  <c r="G9" i="71"/>
  <c r="F9" i="71"/>
  <c r="D9" i="71"/>
  <c r="E9" i="71" s="1"/>
  <c r="C9" i="71"/>
  <c r="I9" i="71" s="1"/>
  <c r="J8" i="71"/>
  <c r="I8" i="71"/>
  <c r="K8" i="71" s="1"/>
  <c r="H8" i="71"/>
  <c r="E8" i="71"/>
  <c r="J7" i="71"/>
  <c r="K7" i="71" s="1"/>
  <c r="I7" i="71"/>
  <c r="H7" i="71"/>
  <c r="E7" i="71"/>
  <c r="K6" i="71"/>
  <c r="J6" i="71"/>
  <c r="I6" i="71"/>
  <c r="H6" i="71"/>
  <c r="E6" i="71"/>
  <c r="H5" i="71"/>
  <c r="H61" i="71" s="1"/>
  <c r="G5" i="71"/>
  <c r="G61" i="71" s="1"/>
  <c r="F5" i="71"/>
  <c r="D5" i="71"/>
  <c r="E5" i="71" s="1"/>
  <c r="E61" i="71" s="1"/>
  <c r="C5" i="71"/>
  <c r="C61" i="71" s="1"/>
  <c r="J60" i="70"/>
  <c r="K60" i="70" s="1"/>
  <c r="I60" i="70"/>
  <c r="H60" i="70"/>
  <c r="E60" i="70"/>
  <c r="J59" i="70"/>
  <c r="K59" i="70" s="1"/>
  <c r="I59" i="70"/>
  <c r="H59" i="70"/>
  <c r="E59" i="70"/>
  <c r="J58" i="70"/>
  <c r="K58" i="70" s="1"/>
  <c r="I58" i="70"/>
  <c r="H58" i="70"/>
  <c r="E58" i="70"/>
  <c r="G57" i="70"/>
  <c r="H57" i="70" s="1"/>
  <c r="F57" i="70"/>
  <c r="D57" i="70"/>
  <c r="J57" i="70" s="1"/>
  <c r="C57" i="70"/>
  <c r="I57" i="70" s="1"/>
  <c r="J56" i="70"/>
  <c r="K56" i="70" s="1"/>
  <c r="I56" i="70"/>
  <c r="H56" i="70"/>
  <c r="E56" i="70"/>
  <c r="J55" i="70"/>
  <c r="K55" i="70" s="1"/>
  <c r="I55" i="70"/>
  <c r="H55" i="70"/>
  <c r="E55" i="70"/>
  <c r="J54" i="70"/>
  <c r="K54" i="70" s="1"/>
  <c r="I54" i="70"/>
  <c r="H54" i="70"/>
  <c r="E54" i="70"/>
  <c r="K53" i="70"/>
  <c r="J53" i="70"/>
  <c r="I53" i="70"/>
  <c r="H53" i="70"/>
  <c r="E53" i="70"/>
  <c r="J52" i="70"/>
  <c r="I52" i="70"/>
  <c r="K52" i="70" s="1"/>
  <c r="H52" i="70"/>
  <c r="E52" i="70"/>
  <c r="J51" i="70"/>
  <c r="K51" i="70" s="1"/>
  <c r="I51" i="70"/>
  <c r="H51" i="70"/>
  <c r="E51" i="70"/>
  <c r="J50" i="70"/>
  <c r="G50" i="70"/>
  <c r="H50" i="70" s="1"/>
  <c r="F50" i="70"/>
  <c r="D50" i="70"/>
  <c r="C50" i="70"/>
  <c r="I50" i="70" s="1"/>
  <c r="K50" i="70" s="1"/>
  <c r="K49" i="70"/>
  <c r="J49" i="70"/>
  <c r="I49" i="70"/>
  <c r="H49" i="70"/>
  <c r="E49" i="70"/>
  <c r="J48" i="70"/>
  <c r="I48" i="70"/>
  <c r="K48" i="70" s="1"/>
  <c r="H48" i="70"/>
  <c r="E48" i="70"/>
  <c r="J47" i="70"/>
  <c r="K47" i="70" s="1"/>
  <c r="I47" i="70"/>
  <c r="H47" i="70"/>
  <c r="E47" i="70"/>
  <c r="K46" i="70"/>
  <c r="J46" i="70"/>
  <c r="I46" i="70"/>
  <c r="H46" i="70"/>
  <c r="E46" i="70"/>
  <c r="J45" i="70"/>
  <c r="K45" i="70" s="1"/>
  <c r="I45" i="70"/>
  <c r="H45" i="70"/>
  <c r="G45" i="70"/>
  <c r="F45" i="70"/>
  <c r="D45" i="70"/>
  <c r="E45" i="70" s="1"/>
  <c r="C45" i="70"/>
  <c r="J44" i="70"/>
  <c r="I44" i="70"/>
  <c r="K44" i="70" s="1"/>
  <c r="H44" i="70"/>
  <c r="E44" i="70"/>
  <c r="J43" i="70"/>
  <c r="K43" i="70" s="1"/>
  <c r="I43" i="70"/>
  <c r="H43" i="70"/>
  <c r="J42" i="70"/>
  <c r="K42" i="70" s="1"/>
  <c r="I42" i="70"/>
  <c r="H42" i="70"/>
  <c r="J41" i="70"/>
  <c r="K41" i="70" s="1"/>
  <c r="I41" i="70"/>
  <c r="H41" i="70"/>
  <c r="E41" i="70"/>
  <c r="J40" i="70"/>
  <c r="G40" i="70"/>
  <c r="H40" i="70" s="1"/>
  <c r="F40" i="70"/>
  <c r="D40" i="70"/>
  <c r="C40" i="70"/>
  <c r="I40" i="70" s="1"/>
  <c r="K40" i="70" s="1"/>
  <c r="K39" i="70"/>
  <c r="J39" i="70"/>
  <c r="I39" i="70"/>
  <c r="H39" i="70"/>
  <c r="E39" i="70"/>
  <c r="J38" i="70"/>
  <c r="I38" i="70"/>
  <c r="K38" i="70" s="1"/>
  <c r="H38" i="70"/>
  <c r="E38" i="70"/>
  <c r="G37" i="70"/>
  <c r="F37" i="70"/>
  <c r="I37" i="70" s="1"/>
  <c r="E37" i="70"/>
  <c r="D37" i="70"/>
  <c r="J37" i="70" s="1"/>
  <c r="K37" i="70" s="1"/>
  <c r="C37" i="70"/>
  <c r="J36" i="70"/>
  <c r="K36" i="70" s="1"/>
  <c r="I36" i="70"/>
  <c r="H36" i="70"/>
  <c r="E36" i="70"/>
  <c r="K35" i="70"/>
  <c r="J35" i="70"/>
  <c r="I35" i="70"/>
  <c r="H35" i="70"/>
  <c r="E35" i="70"/>
  <c r="J34" i="70"/>
  <c r="I34" i="70"/>
  <c r="K34" i="70" s="1"/>
  <c r="H34" i="70"/>
  <c r="E34" i="70"/>
  <c r="J33" i="70"/>
  <c r="K33" i="70" s="1"/>
  <c r="I33" i="70"/>
  <c r="H33" i="70"/>
  <c r="E33" i="70"/>
  <c r="K32" i="70"/>
  <c r="J32" i="70"/>
  <c r="I32" i="70"/>
  <c r="H32" i="70"/>
  <c r="E32" i="70"/>
  <c r="J31" i="70"/>
  <c r="K31" i="70" s="1"/>
  <c r="I31" i="70"/>
  <c r="H31" i="70"/>
  <c r="E31" i="70"/>
  <c r="J30" i="70"/>
  <c r="I30" i="70"/>
  <c r="K30" i="70" s="1"/>
  <c r="H30" i="70"/>
  <c r="E30" i="70"/>
  <c r="J29" i="70"/>
  <c r="K29" i="70" s="1"/>
  <c r="I29" i="70"/>
  <c r="H29" i="70"/>
  <c r="E29" i="70"/>
  <c r="I28" i="70"/>
  <c r="G28" i="70"/>
  <c r="J28" i="70" s="1"/>
  <c r="K28" i="70" s="1"/>
  <c r="F28" i="70"/>
  <c r="D28" i="70"/>
  <c r="C28" i="70"/>
  <c r="E28" i="70" s="1"/>
  <c r="J27" i="70"/>
  <c r="K27" i="70" s="1"/>
  <c r="I27" i="70"/>
  <c r="H27" i="70"/>
  <c r="E27" i="70"/>
  <c r="J26" i="70"/>
  <c r="I26" i="70"/>
  <c r="K26" i="70" s="1"/>
  <c r="H26" i="70"/>
  <c r="E26" i="70"/>
  <c r="J25" i="70"/>
  <c r="K25" i="70" s="1"/>
  <c r="I25" i="70"/>
  <c r="H25" i="70"/>
  <c r="E25" i="70"/>
  <c r="J24" i="70"/>
  <c r="I24" i="70"/>
  <c r="K24" i="70" s="1"/>
  <c r="H24" i="70"/>
  <c r="E24" i="70"/>
  <c r="K23" i="70"/>
  <c r="J23" i="70"/>
  <c r="I23" i="70"/>
  <c r="H23" i="70"/>
  <c r="E23" i="70"/>
  <c r="J22" i="70"/>
  <c r="I22" i="70"/>
  <c r="K22" i="70" s="1"/>
  <c r="H22" i="70"/>
  <c r="E22" i="70"/>
  <c r="J21" i="70"/>
  <c r="K21" i="70" s="1"/>
  <c r="I21" i="70"/>
  <c r="H21" i="70"/>
  <c r="E21" i="70"/>
  <c r="K20" i="70"/>
  <c r="J20" i="70"/>
  <c r="I20" i="70"/>
  <c r="H20" i="70"/>
  <c r="E20" i="70"/>
  <c r="J19" i="70"/>
  <c r="K19" i="70" s="1"/>
  <c r="I19" i="70"/>
  <c r="H19" i="70"/>
  <c r="E19" i="70"/>
  <c r="J18" i="70"/>
  <c r="I18" i="70"/>
  <c r="K18" i="70" s="1"/>
  <c r="H18" i="70"/>
  <c r="E18" i="70"/>
  <c r="J17" i="70"/>
  <c r="K17" i="70" s="1"/>
  <c r="I17" i="70"/>
  <c r="H17" i="70"/>
  <c r="E17" i="70"/>
  <c r="J16" i="70"/>
  <c r="I16" i="70"/>
  <c r="K16" i="70" s="1"/>
  <c r="H16" i="70"/>
  <c r="E16" i="70"/>
  <c r="K15" i="70"/>
  <c r="J15" i="70"/>
  <c r="I15" i="70"/>
  <c r="H15" i="70"/>
  <c r="E15" i="70"/>
  <c r="J14" i="70"/>
  <c r="I14" i="70"/>
  <c r="K14" i="70" s="1"/>
  <c r="H14" i="70"/>
  <c r="E14" i="70"/>
  <c r="J13" i="70"/>
  <c r="K13" i="70" s="1"/>
  <c r="I13" i="70"/>
  <c r="H13" i="70"/>
  <c r="E13" i="70"/>
  <c r="K12" i="70"/>
  <c r="J12" i="70"/>
  <c r="I12" i="70"/>
  <c r="H12" i="70"/>
  <c r="E12" i="70"/>
  <c r="J11" i="70"/>
  <c r="K11" i="70" s="1"/>
  <c r="I11" i="70"/>
  <c r="H11" i="70"/>
  <c r="E11" i="70"/>
  <c r="J10" i="70"/>
  <c r="I10" i="70"/>
  <c r="K10" i="70" s="1"/>
  <c r="H10" i="70"/>
  <c r="E10" i="70"/>
  <c r="J9" i="70"/>
  <c r="K9" i="70" s="1"/>
  <c r="I9" i="70"/>
  <c r="G9" i="70"/>
  <c r="F9" i="70"/>
  <c r="H9" i="70" s="1"/>
  <c r="D9" i="70"/>
  <c r="E9" i="70" s="1"/>
  <c r="C9" i="70"/>
  <c r="K8" i="70"/>
  <c r="J8" i="70"/>
  <c r="I8" i="70"/>
  <c r="H8" i="70"/>
  <c r="E8" i="70"/>
  <c r="J7" i="70"/>
  <c r="K7" i="70" s="1"/>
  <c r="I7" i="70"/>
  <c r="H7" i="70"/>
  <c r="E7" i="70"/>
  <c r="J6" i="70"/>
  <c r="I6" i="70"/>
  <c r="K6" i="70" s="1"/>
  <c r="H6" i="70"/>
  <c r="E6" i="70"/>
  <c r="J5" i="70"/>
  <c r="J61" i="70" s="1"/>
  <c r="I5" i="70"/>
  <c r="I61" i="70" s="1"/>
  <c r="G5" i="70"/>
  <c r="G61" i="70" s="1"/>
  <c r="F5" i="70"/>
  <c r="H5" i="70" s="1"/>
  <c r="D5" i="70"/>
  <c r="E5" i="70" s="1"/>
  <c r="C5" i="70"/>
  <c r="C61" i="70" s="1"/>
  <c r="D61" i="69"/>
  <c r="J60" i="69"/>
  <c r="K60" i="69" s="1"/>
  <c r="I60" i="69"/>
  <c r="H60" i="69"/>
  <c r="E60" i="69"/>
  <c r="J59" i="69"/>
  <c r="K59" i="69" s="1"/>
  <c r="I59" i="69"/>
  <c r="H59" i="69"/>
  <c r="E59" i="69"/>
  <c r="K58" i="69"/>
  <c r="J58" i="69"/>
  <c r="I58" i="69"/>
  <c r="H58" i="69"/>
  <c r="E58" i="69"/>
  <c r="H57" i="69"/>
  <c r="G57" i="69"/>
  <c r="F57" i="69"/>
  <c r="D57" i="69"/>
  <c r="J57" i="69" s="1"/>
  <c r="K57" i="69" s="1"/>
  <c r="C57" i="69"/>
  <c r="I57" i="69" s="1"/>
  <c r="J56" i="69"/>
  <c r="K56" i="69" s="1"/>
  <c r="I56" i="69"/>
  <c r="H56" i="69"/>
  <c r="E56" i="69"/>
  <c r="J55" i="69"/>
  <c r="K55" i="69" s="1"/>
  <c r="I55" i="69"/>
  <c r="H55" i="69"/>
  <c r="E55" i="69"/>
  <c r="K54" i="69"/>
  <c r="J54" i="69"/>
  <c r="I54" i="69"/>
  <c r="H54" i="69"/>
  <c r="E54" i="69"/>
  <c r="K53" i="69"/>
  <c r="J53" i="69"/>
  <c r="I53" i="69"/>
  <c r="H53" i="69"/>
  <c r="E53" i="69"/>
  <c r="J52" i="69"/>
  <c r="K52" i="69" s="1"/>
  <c r="I52" i="69"/>
  <c r="H52" i="69"/>
  <c r="E52" i="69"/>
  <c r="J51" i="69"/>
  <c r="K51" i="69" s="1"/>
  <c r="I51" i="69"/>
  <c r="H51" i="69"/>
  <c r="E51" i="69"/>
  <c r="G50" i="69"/>
  <c r="H50" i="69" s="1"/>
  <c r="F50" i="69"/>
  <c r="D50" i="69"/>
  <c r="J50" i="69" s="1"/>
  <c r="K50" i="69" s="1"/>
  <c r="C50" i="69"/>
  <c r="I50" i="69" s="1"/>
  <c r="K49" i="69"/>
  <c r="J49" i="69"/>
  <c r="I49" i="69"/>
  <c r="H49" i="69"/>
  <c r="E49" i="69"/>
  <c r="J48" i="69"/>
  <c r="K48" i="69" s="1"/>
  <c r="I48" i="69"/>
  <c r="H48" i="69"/>
  <c r="E48" i="69"/>
  <c r="J47" i="69"/>
  <c r="K47" i="69" s="1"/>
  <c r="I47" i="69"/>
  <c r="H47" i="69"/>
  <c r="E47" i="69"/>
  <c r="K46" i="69"/>
  <c r="J46" i="69"/>
  <c r="I46" i="69"/>
  <c r="H46" i="69"/>
  <c r="E46" i="69"/>
  <c r="I45" i="69"/>
  <c r="H45" i="69"/>
  <c r="G45" i="69"/>
  <c r="F45" i="69"/>
  <c r="D45" i="69"/>
  <c r="E45" i="69" s="1"/>
  <c r="C45" i="69"/>
  <c r="J44" i="69"/>
  <c r="K44" i="69" s="1"/>
  <c r="I44" i="69"/>
  <c r="H44" i="69"/>
  <c r="E44" i="69"/>
  <c r="J43" i="69"/>
  <c r="K43" i="69" s="1"/>
  <c r="I43" i="69"/>
  <c r="H43" i="69"/>
  <c r="J42" i="69"/>
  <c r="K42" i="69" s="1"/>
  <c r="I42" i="69"/>
  <c r="H42" i="69"/>
  <c r="J41" i="69"/>
  <c r="K41" i="69" s="1"/>
  <c r="I41" i="69"/>
  <c r="H41" i="69"/>
  <c r="E41" i="69"/>
  <c r="G40" i="69"/>
  <c r="H40" i="69" s="1"/>
  <c r="F40" i="69"/>
  <c r="D40" i="69"/>
  <c r="J40" i="69" s="1"/>
  <c r="K40" i="69" s="1"/>
  <c r="C40" i="69"/>
  <c r="I40" i="69" s="1"/>
  <c r="K39" i="69"/>
  <c r="J39" i="69"/>
  <c r="I39" i="69"/>
  <c r="H39" i="69"/>
  <c r="E39" i="69"/>
  <c r="J38" i="69"/>
  <c r="K38" i="69" s="1"/>
  <c r="I38" i="69"/>
  <c r="H38" i="69"/>
  <c r="E38" i="69"/>
  <c r="G37" i="69"/>
  <c r="J37" i="69" s="1"/>
  <c r="F37" i="69"/>
  <c r="I37" i="69" s="1"/>
  <c r="E37" i="69"/>
  <c r="D37" i="69"/>
  <c r="C37" i="69"/>
  <c r="K36" i="69"/>
  <c r="J36" i="69"/>
  <c r="I36" i="69"/>
  <c r="H36" i="69"/>
  <c r="E36" i="69"/>
  <c r="K35" i="69"/>
  <c r="J35" i="69"/>
  <c r="I35" i="69"/>
  <c r="H35" i="69"/>
  <c r="E35" i="69"/>
  <c r="J34" i="69"/>
  <c r="K34" i="69" s="1"/>
  <c r="I34" i="69"/>
  <c r="H34" i="69"/>
  <c r="E34" i="69"/>
  <c r="J33" i="69"/>
  <c r="K33" i="69" s="1"/>
  <c r="I33" i="69"/>
  <c r="H33" i="69"/>
  <c r="E33" i="69"/>
  <c r="K32" i="69"/>
  <c r="J32" i="69"/>
  <c r="I32" i="69"/>
  <c r="H32" i="69"/>
  <c r="E32" i="69"/>
  <c r="J31" i="69"/>
  <c r="I31" i="69"/>
  <c r="K31" i="69" s="1"/>
  <c r="H31" i="69"/>
  <c r="E31" i="69"/>
  <c r="J30" i="69"/>
  <c r="I30" i="69"/>
  <c r="K30" i="69" s="1"/>
  <c r="H30" i="69"/>
  <c r="E30" i="69"/>
  <c r="J29" i="69"/>
  <c r="K29" i="69" s="1"/>
  <c r="I29" i="69"/>
  <c r="H29" i="69"/>
  <c r="E29" i="69"/>
  <c r="G28" i="69"/>
  <c r="H28" i="69" s="1"/>
  <c r="F28" i="69"/>
  <c r="D28" i="69"/>
  <c r="E28" i="69" s="1"/>
  <c r="C28" i="69"/>
  <c r="I28" i="69" s="1"/>
  <c r="J27" i="69"/>
  <c r="I27" i="69"/>
  <c r="K27" i="69" s="1"/>
  <c r="H27" i="69"/>
  <c r="E27" i="69"/>
  <c r="J26" i="69"/>
  <c r="K26" i="69" s="1"/>
  <c r="I26" i="69"/>
  <c r="H26" i="69"/>
  <c r="E26" i="69"/>
  <c r="J25" i="69"/>
  <c r="K25" i="69" s="1"/>
  <c r="I25" i="69"/>
  <c r="H25" i="69"/>
  <c r="E25" i="69"/>
  <c r="K24" i="69"/>
  <c r="J24" i="69"/>
  <c r="I24" i="69"/>
  <c r="H24" i="69"/>
  <c r="E24" i="69"/>
  <c r="K23" i="69"/>
  <c r="J23" i="69"/>
  <c r="I23" i="69"/>
  <c r="H23" i="69"/>
  <c r="E23" i="69"/>
  <c r="J22" i="69"/>
  <c r="K22" i="69" s="1"/>
  <c r="I22" i="69"/>
  <c r="H22" i="69"/>
  <c r="E22" i="69"/>
  <c r="J21" i="69"/>
  <c r="K21" i="69" s="1"/>
  <c r="I21" i="69"/>
  <c r="H21" i="69"/>
  <c r="E21" i="69"/>
  <c r="K20" i="69"/>
  <c r="J20" i="69"/>
  <c r="I20" i="69"/>
  <c r="H20" i="69"/>
  <c r="E20" i="69"/>
  <c r="J19" i="69"/>
  <c r="I19" i="69"/>
  <c r="K19" i="69" s="1"/>
  <c r="H19" i="69"/>
  <c r="E19" i="69"/>
  <c r="K18" i="69"/>
  <c r="J18" i="69"/>
  <c r="I18" i="69"/>
  <c r="H18" i="69"/>
  <c r="E18" i="69"/>
  <c r="J17" i="69"/>
  <c r="K17" i="69" s="1"/>
  <c r="I17" i="69"/>
  <c r="H17" i="69"/>
  <c r="E17" i="69"/>
  <c r="K16" i="69"/>
  <c r="J16" i="69"/>
  <c r="I16" i="69"/>
  <c r="H16" i="69"/>
  <c r="E16" i="69"/>
  <c r="J15" i="69"/>
  <c r="K15" i="69" s="1"/>
  <c r="I15" i="69"/>
  <c r="H15" i="69"/>
  <c r="E15" i="69"/>
  <c r="J14" i="69"/>
  <c r="K14" i="69" s="1"/>
  <c r="I14" i="69"/>
  <c r="H14" i="69"/>
  <c r="E14" i="69"/>
  <c r="J13" i="69"/>
  <c r="K13" i="69" s="1"/>
  <c r="I13" i="69"/>
  <c r="H13" i="69"/>
  <c r="E13" i="69"/>
  <c r="K12" i="69"/>
  <c r="J12" i="69"/>
  <c r="I12" i="69"/>
  <c r="H12" i="69"/>
  <c r="E12" i="69"/>
  <c r="J11" i="69"/>
  <c r="K11" i="69" s="1"/>
  <c r="I11" i="69"/>
  <c r="H11" i="69"/>
  <c r="E11" i="69"/>
  <c r="K10" i="69"/>
  <c r="J10" i="69"/>
  <c r="I10" i="69"/>
  <c r="H10" i="69"/>
  <c r="E10" i="69"/>
  <c r="J9" i="69"/>
  <c r="K9" i="69" s="1"/>
  <c r="H9" i="69"/>
  <c r="G9" i="69"/>
  <c r="F9" i="69"/>
  <c r="D9" i="69"/>
  <c r="E9" i="69" s="1"/>
  <c r="C9" i="69"/>
  <c r="I9" i="69" s="1"/>
  <c r="K8" i="69"/>
  <c r="J8" i="69"/>
  <c r="I8" i="69"/>
  <c r="H8" i="69"/>
  <c r="E8" i="69"/>
  <c r="J7" i="69"/>
  <c r="K7" i="69" s="1"/>
  <c r="I7" i="69"/>
  <c r="H7" i="69"/>
  <c r="E7" i="69"/>
  <c r="K6" i="69"/>
  <c r="J6" i="69"/>
  <c r="I6" i="69"/>
  <c r="H6" i="69"/>
  <c r="E6" i="69"/>
  <c r="J5" i="69"/>
  <c r="H5" i="69"/>
  <c r="G5" i="69"/>
  <c r="G61" i="69" s="1"/>
  <c r="F5" i="69"/>
  <c r="F61" i="69" s="1"/>
  <c r="D5" i="69"/>
  <c r="E5" i="69" s="1"/>
  <c r="C5" i="69"/>
  <c r="C61" i="69" s="1"/>
  <c r="D61" i="68"/>
  <c r="K60" i="68"/>
  <c r="J60" i="68"/>
  <c r="I60" i="68"/>
  <c r="H60" i="68"/>
  <c r="E60" i="68"/>
  <c r="J59" i="68"/>
  <c r="K59" i="68" s="1"/>
  <c r="I59" i="68"/>
  <c r="H59" i="68"/>
  <c r="E59" i="68"/>
  <c r="J58" i="68"/>
  <c r="K58" i="68" s="1"/>
  <c r="I58" i="68"/>
  <c r="H58" i="68"/>
  <c r="E58" i="68"/>
  <c r="G57" i="68"/>
  <c r="H57" i="68" s="1"/>
  <c r="F57" i="68"/>
  <c r="D57" i="68"/>
  <c r="J57" i="68" s="1"/>
  <c r="C57" i="68"/>
  <c r="I57" i="68" s="1"/>
  <c r="K56" i="68"/>
  <c r="J56" i="68"/>
  <c r="I56" i="68"/>
  <c r="H56" i="68"/>
  <c r="E56" i="68"/>
  <c r="J55" i="68"/>
  <c r="K55" i="68" s="1"/>
  <c r="I55" i="68"/>
  <c r="H55" i="68"/>
  <c r="E55" i="68"/>
  <c r="J54" i="68"/>
  <c r="K54" i="68" s="1"/>
  <c r="I54" i="68"/>
  <c r="H54" i="68"/>
  <c r="E54" i="68"/>
  <c r="K53" i="68"/>
  <c r="J53" i="68"/>
  <c r="I53" i="68"/>
  <c r="H53" i="68"/>
  <c r="E53" i="68"/>
  <c r="J52" i="68"/>
  <c r="I52" i="68"/>
  <c r="K52" i="68" s="1"/>
  <c r="H52" i="68"/>
  <c r="E52" i="68"/>
  <c r="J51" i="68"/>
  <c r="K51" i="68" s="1"/>
  <c r="I51" i="68"/>
  <c r="H51" i="68"/>
  <c r="E51" i="68"/>
  <c r="J50" i="68"/>
  <c r="G50" i="68"/>
  <c r="H50" i="68" s="1"/>
  <c r="F50" i="68"/>
  <c r="D50" i="68"/>
  <c r="C50" i="68"/>
  <c r="I50" i="68" s="1"/>
  <c r="K50" i="68" s="1"/>
  <c r="K49" i="68"/>
  <c r="J49" i="68"/>
  <c r="I49" i="68"/>
  <c r="H49" i="68"/>
  <c r="E49" i="68"/>
  <c r="J48" i="68"/>
  <c r="I48" i="68"/>
  <c r="K48" i="68" s="1"/>
  <c r="H48" i="68"/>
  <c r="E48" i="68"/>
  <c r="J47" i="68"/>
  <c r="K47" i="68" s="1"/>
  <c r="I47" i="68"/>
  <c r="H47" i="68"/>
  <c r="E47" i="68"/>
  <c r="K46" i="68"/>
  <c r="J46" i="68"/>
  <c r="I46" i="68"/>
  <c r="H46" i="68"/>
  <c r="E46" i="68"/>
  <c r="H45" i="68"/>
  <c r="G45" i="68"/>
  <c r="J45" i="68" s="1"/>
  <c r="F45" i="68"/>
  <c r="D45" i="68"/>
  <c r="E45" i="68" s="1"/>
  <c r="C45" i="68"/>
  <c r="I45" i="68" s="1"/>
  <c r="J44" i="68"/>
  <c r="I44" i="68"/>
  <c r="K44" i="68" s="1"/>
  <c r="H44" i="68"/>
  <c r="E44" i="68"/>
  <c r="J43" i="68"/>
  <c r="K43" i="68" s="1"/>
  <c r="I43" i="68"/>
  <c r="H43" i="68"/>
  <c r="J42" i="68"/>
  <c r="K42" i="68" s="1"/>
  <c r="I42" i="68"/>
  <c r="H42" i="68"/>
  <c r="J41" i="68"/>
  <c r="K41" i="68" s="1"/>
  <c r="I41" i="68"/>
  <c r="H41" i="68"/>
  <c r="E41" i="68"/>
  <c r="J40" i="68"/>
  <c r="G40" i="68"/>
  <c r="H40" i="68" s="1"/>
  <c r="F40" i="68"/>
  <c r="D40" i="68"/>
  <c r="C40" i="68"/>
  <c r="C61" i="68" s="1"/>
  <c r="K39" i="68"/>
  <c r="J39" i="68"/>
  <c r="I39" i="68"/>
  <c r="H39" i="68"/>
  <c r="E39" i="68"/>
  <c r="J38" i="68"/>
  <c r="I38" i="68"/>
  <c r="K38" i="68" s="1"/>
  <c r="H38" i="68"/>
  <c r="E38" i="68"/>
  <c r="G37" i="68"/>
  <c r="F37" i="68"/>
  <c r="I37" i="68" s="1"/>
  <c r="E37" i="68"/>
  <c r="D37" i="68"/>
  <c r="J37" i="68" s="1"/>
  <c r="K37" i="68" s="1"/>
  <c r="C37" i="68"/>
  <c r="J36" i="68"/>
  <c r="K36" i="68" s="1"/>
  <c r="I36" i="68"/>
  <c r="H36" i="68"/>
  <c r="E36" i="68"/>
  <c r="K35" i="68"/>
  <c r="J35" i="68"/>
  <c r="I35" i="68"/>
  <c r="H35" i="68"/>
  <c r="E35" i="68"/>
  <c r="J34" i="68"/>
  <c r="I34" i="68"/>
  <c r="K34" i="68" s="1"/>
  <c r="H34" i="68"/>
  <c r="E34" i="68"/>
  <c r="J33" i="68"/>
  <c r="K33" i="68" s="1"/>
  <c r="I33" i="68"/>
  <c r="H33" i="68"/>
  <c r="E33" i="68"/>
  <c r="K32" i="68"/>
  <c r="J32" i="68"/>
  <c r="I32" i="68"/>
  <c r="H32" i="68"/>
  <c r="E32" i="68"/>
  <c r="K31" i="68"/>
  <c r="J31" i="68"/>
  <c r="I31" i="68"/>
  <c r="H31" i="68"/>
  <c r="E31" i="68"/>
  <c r="K30" i="68"/>
  <c r="J30" i="68"/>
  <c r="I30" i="68"/>
  <c r="H30" i="68"/>
  <c r="E30" i="68"/>
  <c r="J29" i="68"/>
  <c r="K29" i="68" s="1"/>
  <c r="I29" i="68"/>
  <c r="H29" i="68"/>
  <c r="E29" i="68"/>
  <c r="G28" i="68"/>
  <c r="G61" i="68" s="1"/>
  <c r="F28" i="68"/>
  <c r="F61" i="68" s="1"/>
  <c r="E28" i="68"/>
  <c r="D28" i="68"/>
  <c r="C28" i="68"/>
  <c r="K27" i="68"/>
  <c r="J27" i="68"/>
  <c r="I27" i="68"/>
  <c r="H27" i="68"/>
  <c r="E27" i="68"/>
  <c r="K26" i="68"/>
  <c r="J26" i="68"/>
  <c r="I26" i="68"/>
  <c r="H26" i="68"/>
  <c r="E26" i="68"/>
  <c r="J25" i="68"/>
  <c r="K25" i="68" s="1"/>
  <c r="I25" i="68"/>
  <c r="H25" i="68"/>
  <c r="E25" i="68"/>
  <c r="J24" i="68"/>
  <c r="K24" i="68" s="1"/>
  <c r="I24" i="68"/>
  <c r="H24" i="68"/>
  <c r="E24" i="68"/>
  <c r="K23" i="68"/>
  <c r="J23" i="68"/>
  <c r="I23" i="68"/>
  <c r="H23" i="68"/>
  <c r="E23" i="68"/>
  <c r="J22" i="68"/>
  <c r="I22" i="68"/>
  <c r="K22" i="68" s="1"/>
  <c r="H22" i="68"/>
  <c r="E22" i="68"/>
  <c r="J21" i="68"/>
  <c r="K21" i="68" s="1"/>
  <c r="I21" i="68"/>
  <c r="H21" i="68"/>
  <c r="E21" i="68"/>
  <c r="K20" i="68"/>
  <c r="J20" i="68"/>
  <c r="I20" i="68"/>
  <c r="H20" i="68"/>
  <c r="E20" i="68"/>
  <c r="K19" i="68"/>
  <c r="J19" i="68"/>
  <c r="I19" i="68"/>
  <c r="H19" i="68"/>
  <c r="E19" i="68"/>
  <c r="K18" i="68"/>
  <c r="J18" i="68"/>
  <c r="I18" i="68"/>
  <c r="H18" i="68"/>
  <c r="E18" i="68"/>
  <c r="J17" i="68"/>
  <c r="K17" i="68" s="1"/>
  <c r="I17" i="68"/>
  <c r="H17" i="68"/>
  <c r="E17" i="68"/>
  <c r="J16" i="68"/>
  <c r="K16" i="68" s="1"/>
  <c r="I16" i="68"/>
  <c r="H16" i="68"/>
  <c r="E16" i="68"/>
  <c r="K15" i="68"/>
  <c r="J15" i="68"/>
  <c r="I15" i="68"/>
  <c r="H15" i="68"/>
  <c r="E15" i="68"/>
  <c r="J14" i="68"/>
  <c r="I14" i="68"/>
  <c r="K14" i="68" s="1"/>
  <c r="H14" i="68"/>
  <c r="E14" i="68"/>
  <c r="J13" i="68"/>
  <c r="K13" i="68" s="1"/>
  <c r="I13" i="68"/>
  <c r="H13" i="68"/>
  <c r="E13" i="68"/>
  <c r="K12" i="68"/>
  <c r="J12" i="68"/>
  <c r="I12" i="68"/>
  <c r="H12" i="68"/>
  <c r="E12" i="68"/>
  <c r="K11" i="68"/>
  <c r="J11" i="68"/>
  <c r="I11" i="68"/>
  <c r="H11" i="68"/>
  <c r="E11" i="68"/>
  <c r="K10" i="68"/>
  <c r="J10" i="68"/>
  <c r="I10" i="68"/>
  <c r="H10" i="68"/>
  <c r="E10" i="68"/>
  <c r="J9" i="68"/>
  <c r="K9" i="68" s="1"/>
  <c r="I9" i="68"/>
  <c r="H9" i="68"/>
  <c r="G9" i="68"/>
  <c r="F9" i="68"/>
  <c r="E9" i="68"/>
  <c r="D9" i="68"/>
  <c r="C9" i="68"/>
  <c r="K8" i="68"/>
  <c r="J8" i="68"/>
  <c r="I8" i="68"/>
  <c r="H8" i="68"/>
  <c r="E8" i="68"/>
  <c r="K7" i="68"/>
  <c r="J7" i="68"/>
  <c r="I7" i="68"/>
  <c r="H7" i="68"/>
  <c r="E7" i="68"/>
  <c r="K6" i="68"/>
  <c r="J6" i="68"/>
  <c r="I6" i="68"/>
  <c r="H6" i="68"/>
  <c r="E6" i="68"/>
  <c r="J5" i="68"/>
  <c r="I5" i="68"/>
  <c r="H5" i="68"/>
  <c r="G5" i="68"/>
  <c r="F5" i="68"/>
  <c r="E5" i="68"/>
  <c r="D5" i="68"/>
  <c r="C5" i="68"/>
  <c r="J60" i="66"/>
  <c r="K60" i="66" s="1"/>
  <c r="I60" i="66"/>
  <c r="H60" i="66"/>
  <c r="E60" i="66"/>
  <c r="J59" i="66"/>
  <c r="K59" i="66" s="1"/>
  <c r="I59" i="66"/>
  <c r="H59" i="66"/>
  <c r="E59" i="66"/>
  <c r="J58" i="66"/>
  <c r="K58" i="66" s="1"/>
  <c r="I58" i="66"/>
  <c r="H58" i="66"/>
  <c r="E58" i="66"/>
  <c r="E57" i="66" s="1"/>
  <c r="G57" i="66"/>
  <c r="H57" i="66" s="1"/>
  <c r="F57" i="66"/>
  <c r="D57" i="66"/>
  <c r="J57" i="66" s="1"/>
  <c r="C57" i="66"/>
  <c r="I57" i="66" s="1"/>
  <c r="J56" i="66"/>
  <c r="K56" i="66" s="1"/>
  <c r="I56" i="66"/>
  <c r="H56" i="66"/>
  <c r="E56" i="66"/>
  <c r="J55" i="66"/>
  <c r="K55" i="66" s="1"/>
  <c r="I55" i="66"/>
  <c r="H55" i="66"/>
  <c r="E55" i="66"/>
  <c r="J54" i="66"/>
  <c r="K54" i="66" s="1"/>
  <c r="I54" i="66"/>
  <c r="H54" i="66"/>
  <c r="K53" i="66"/>
  <c r="J53" i="66"/>
  <c r="I53" i="66"/>
  <c r="H53" i="66"/>
  <c r="E53" i="66"/>
  <c r="J52" i="66"/>
  <c r="K52" i="66" s="1"/>
  <c r="I52" i="66"/>
  <c r="H52" i="66"/>
  <c r="E52" i="66"/>
  <c r="J51" i="66"/>
  <c r="K51" i="66" s="1"/>
  <c r="I51" i="66"/>
  <c r="H51" i="66"/>
  <c r="E51" i="66"/>
  <c r="E50" i="66" s="1"/>
  <c r="J50" i="66"/>
  <c r="K50" i="66" s="1"/>
  <c r="I50" i="66"/>
  <c r="G50" i="66"/>
  <c r="H50" i="66" s="1"/>
  <c r="F50" i="66"/>
  <c r="D50" i="66"/>
  <c r="C50" i="66"/>
  <c r="K49" i="66"/>
  <c r="J49" i="66"/>
  <c r="I49" i="66"/>
  <c r="H49" i="66"/>
  <c r="E49" i="66"/>
  <c r="J48" i="66"/>
  <c r="K48" i="66" s="1"/>
  <c r="I48" i="66"/>
  <c r="H48" i="66"/>
  <c r="E48" i="66"/>
  <c r="J47" i="66"/>
  <c r="K47" i="66" s="1"/>
  <c r="I47" i="66"/>
  <c r="H47" i="66"/>
  <c r="E47" i="66"/>
  <c r="J46" i="66"/>
  <c r="K46" i="66" s="1"/>
  <c r="I46" i="66"/>
  <c r="H46" i="66"/>
  <c r="E46" i="66"/>
  <c r="E45" i="66" s="1"/>
  <c r="G45" i="66"/>
  <c r="H45" i="66" s="1"/>
  <c r="F45" i="66"/>
  <c r="I45" i="66" s="1"/>
  <c r="D45" i="66"/>
  <c r="J45" i="66" s="1"/>
  <c r="K45" i="66" s="1"/>
  <c r="C45" i="66"/>
  <c r="J44" i="66"/>
  <c r="K44" i="66" s="1"/>
  <c r="I44" i="66"/>
  <c r="H44" i="66"/>
  <c r="E44" i="66"/>
  <c r="J43" i="66"/>
  <c r="K43" i="66" s="1"/>
  <c r="I43" i="66"/>
  <c r="H43" i="66"/>
  <c r="E43" i="66"/>
  <c r="J42" i="66"/>
  <c r="K42" i="66" s="1"/>
  <c r="I42" i="66"/>
  <c r="H42" i="66"/>
  <c r="E42" i="66"/>
  <c r="J41" i="66"/>
  <c r="K41" i="66" s="1"/>
  <c r="I41" i="66"/>
  <c r="H41" i="66"/>
  <c r="E41" i="66"/>
  <c r="E40" i="66" s="1"/>
  <c r="G40" i="66"/>
  <c r="H40" i="66" s="1"/>
  <c r="F40" i="66"/>
  <c r="D40" i="66"/>
  <c r="J40" i="66" s="1"/>
  <c r="K40" i="66" s="1"/>
  <c r="C40" i="66"/>
  <c r="I40" i="66" s="1"/>
  <c r="J39" i="66"/>
  <c r="K39" i="66" s="1"/>
  <c r="I39" i="66"/>
  <c r="H39" i="66"/>
  <c r="E39" i="66"/>
  <c r="J38" i="66"/>
  <c r="K38" i="66" s="1"/>
  <c r="I38" i="66"/>
  <c r="H38" i="66"/>
  <c r="E38" i="66"/>
  <c r="E37" i="66" s="1"/>
  <c r="G37" i="66"/>
  <c r="H37" i="66" s="1"/>
  <c r="F37" i="66"/>
  <c r="I37" i="66" s="1"/>
  <c r="D37" i="66"/>
  <c r="J37" i="66" s="1"/>
  <c r="K37" i="66" s="1"/>
  <c r="C37" i="66"/>
  <c r="J36" i="66"/>
  <c r="K36" i="66" s="1"/>
  <c r="I36" i="66"/>
  <c r="H36" i="66"/>
  <c r="E36" i="66"/>
  <c r="J35" i="66"/>
  <c r="K35" i="66" s="1"/>
  <c r="I35" i="66"/>
  <c r="H35" i="66"/>
  <c r="E35" i="66"/>
  <c r="J34" i="66"/>
  <c r="K34" i="66" s="1"/>
  <c r="I34" i="66"/>
  <c r="H34" i="66"/>
  <c r="E34" i="66"/>
  <c r="J33" i="66"/>
  <c r="I33" i="66"/>
  <c r="K33" i="66" s="1"/>
  <c r="H33" i="66"/>
  <c r="E33" i="66"/>
  <c r="K32" i="66"/>
  <c r="J32" i="66"/>
  <c r="I32" i="66"/>
  <c r="H32" i="66"/>
  <c r="E32" i="66"/>
  <c r="J31" i="66"/>
  <c r="K31" i="66" s="1"/>
  <c r="I31" i="66"/>
  <c r="H31" i="66"/>
  <c r="E31" i="66"/>
  <c r="J30" i="66"/>
  <c r="K30" i="66" s="1"/>
  <c r="I30" i="66"/>
  <c r="H30" i="66"/>
  <c r="E30" i="66"/>
  <c r="E28" i="66" s="1"/>
  <c r="K29" i="66"/>
  <c r="J29" i="66"/>
  <c r="I29" i="66"/>
  <c r="H29" i="66"/>
  <c r="E29" i="66"/>
  <c r="I28" i="66"/>
  <c r="H28" i="66"/>
  <c r="G28" i="66"/>
  <c r="F28" i="66"/>
  <c r="D28" i="66"/>
  <c r="J28" i="66" s="1"/>
  <c r="K28" i="66" s="1"/>
  <c r="C28" i="66"/>
  <c r="J27" i="66"/>
  <c r="K27" i="66" s="1"/>
  <c r="I27" i="66"/>
  <c r="H27" i="66"/>
  <c r="E27" i="66"/>
  <c r="J26" i="66"/>
  <c r="K26" i="66" s="1"/>
  <c r="I26" i="66"/>
  <c r="H26" i="66"/>
  <c r="E26" i="66"/>
  <c r="K25" i="66"/>
  <c r="J25" i="66"/>
  <c r="I25" i="66"/>
  <c r="H25" i="66"/>
  <c r="E25" i="66"/>
  <c r="J24" i="66"/>
  <c r="K24" i="66" s="1"/>
  <c r="I24" i="66"/>
  <c r="H24" i="66"/>
  <c r="E24" i="66"/>
  <c r="J23" i="66"/>
  <c r="K23" i="66" s="1"/>
  <c r="I23" i="66"/>
  <c r="H23" i="66"/>
  <c r="E23" i="66"/>
  <c r="J22" i="66"/>
  <c r="K22" i="66" s="1"/>
  <c r="I22" i="66"/>
  <c r="H22" i="66"/>
  <c r="E22" i="66"/>
  <c r="J21" i="66"/>
  <c r="I21" i="66"/>
  <c r="K21" i="66" s="1"/>
  <c r="H21" i="66"/>
  <c r="E21" i="66"/>
  <c r="K20" i="66"/>
  <c r="J20" i="66"/>
  <c r="I20" i="66"/>
  <c r="H20" i="66"/>
  <c r="E20" i="66"/>
  <c r="J19" i="66"/>
  <c r="K19" i="66" s="1"/>
  <c r="I19" i="66"/>
  <c r="H19" i="66"/>
  <c r="E19" i="66"/>
  <c r="J18" i="66"/>
  <c r="K18" i="66" s="1"/>
  <c r="I18" i="66"/>
  <c r="H18" i="66"/>
  <c r="E18" i="66"/>
  <c r="K17" i="66"/>
  <c r="J17" i="66"/>
  <c r="I17" i="66"/>
  <c r="H17" i="66"/>
  <c r="E17" i="66"/>
  <c r="J16" i="66"/>
  <c r="K16" i="66" s="1"/>
  <c r="I16" i="66"/>
  <c r="H16" i="66"/>
  <c r="E16" i="66"/>
  <c r="J15" i="66"/>
  <c r="K15" i="66" s="1"/>
  <c r="I15" i="66"/>
  <c r="H15" i="66"/>
  <c r="E15" i="66"/>
  <c r="J14" i="66"/>
  <c r="K14" i="66" s="1"/>
  <c r="I14" i="66"/>
  <c r="H14" i="66"/>
  <c r="E14" i="66"/>
  <c r="J13" i="66"/>
  <c r="I13" i="66"/>
  <c r="K13" i="66" s="1"/>
  <c r="H13" i="66"/>
  <c r="E13" i="66"/>
  <c r="K12" i="66"/>
  <c r="J12" i="66"/>
  <c r="I12" i="66"/>
  <c r="H12" i="66"/>
  <c r="E12" i="66"/>
  <c r="J11" i="66"/>
  <c r="K11" i="66" s="1"/>
  <c r="I11" i="66"/>
  <c r="H11" i="66"/>
  <c r="E11" i="66"/>
  <c r="K10" i="66"/>
  <c r="J10" i="66"/>
  <c r="I10" i="66"/>
  <c r="H10" i="66"/>
  <c r="E10" i="66"/>
  <c r="E9" i="66" s="1"/>
  <c r="J9" i="66"/>
  <c r="H9" i="66"/>
  <c r="G9" i="66"/>
  <c r="F9" i="66"/>
  <c r="D9" i="66"/>
  <c r="C9" i="66"/>
  <c r="I9" i="66" s="1"/>
  <c r="K9" i="66" s="1"/>
  <c r="J8" i="66"/>
  <c r="I8" i="66"/>
  <c r="K8" i="66" s="1"/>
  <c r="H8" i="66"/>
  <c r="E8" i="66"/>
  <c r="J7" i="66"/>
  <c r="K7" i="66" s="1"/>
  <c r="I7" i="66"/>
  <c r="H7" i="66"/>
  <c r="E7" i="66"/>
  <c r="K6" i="66"/>
  <c r="J6" i="66"/>
  <c r="I6" i="66"/>
  <c r="H6" i="66"/>
  <c r="E6" i="66"/>
  <c r="E5" i="66" s="1"/>
  <c r="J5" i="66"/>
  <c r="H5" i="66"/>
  <c r="G5" i="66"/>
  <c r="G61" i="66" s="1"/>
  <c r="F5" i="66"/>
  <c r="F61" i="66" s="1"/>
  <c r="D5" i="66"/>
  <c r="C5" i="66"/>
  <c r="C61" i="66" s="1"/>
  <c r="J60" i="14"/>
  <c r="K60" i="14" s="1"/>
  <c r="I60" i="14"/>
  <c r="H60" i="14"/>
  <c r="E60" i="14"/>
  <c r="J59" i="14"/>
  <c r="K59" i="14" s="1"/>
  <c r="I59" i="14"/>
  <c r="H59" i="14"/>
  <c r="E59" i="14"/>
  <c r="J58" i="14"/>
  <c r="K58" i="14" s="1"/>
  <c r="I58" i="14"/>
  <c r="H58" i="14"/>
  <c r="E58" i="14"/>
  <c r="G57" i="14"/>
  <c r="H57" i="14" s="1"/>
  <c r="F57" i="14"/>
  <c r="D57" i="14"/>
  <c r="J57" i="14" s="1"/>
  <c r="C57" i="14"/>
  <c r="I57" i="14" s="1"/>
  <c r="J56" i="14"/>
  <c r="K56" i="14" s="1"/>
  <c r="I56" i="14"/>
  <c r="H56" i="14"/>
  <c r="E56" i="14"/>
  <c r="J55" i="14"/>
  <c r="K55" i="14" s="1"/>
  <c r="I55" i="14"/>
  <c r="H55" i="14"/>
  <c r="E55" i="14"/>
  <c r="J54" i="14"/>
  <c r="K54" i="14" s="1"/>
  <c r="I54" i="14"/>
  <c r="G54" i="14"/>
  <c r="H54" i="14" s="1"/>
  <c r="F54" i="14"/>
  <c r="D54" i="14"/>
  <c r="E54" i="14" s="1"/>
  <c r="C54" i="14"/>
  <c r="J53" i="14"/>
  <c r="K53" i="14" s="1"/>
  <c r="I53" i="14"/>
  <c r="H53" i="14"/>
  <c r="E53" i="14"/>
  <c r="J52" i="14"/>
  <c r="K52" i="14" s="1"/>
  <c r="I52" i="14"/>
  <c r="H52" i="14"/>
  <c r="E52" i="14"/>
  <c r="J51" i="14"/>
  <c r="K51" i="14" s="1"/>
  <c r="I51" i="14"/>
  <c r="H51" i="14"/>
  <c r="E51" i="14"/>
  <c r="J50" i="14"/>
  <c r="K50" i="14" s="1"/>
  <c r="I50" i="14"/>
  <c r="G50" i="14"/>
  <c r="H50" i="14" s="1"/>
  <c r="F50" i="14"/>
  <c r="D50" i="14"/>
  <c r="E50" i="14" s="1"/>
  <c r="C50" i="14"/>
  <c r="J49" i="14"/>
  <c r="K49" i="14" s="1"/>
  <c r="I49" i="14"/>
  <c r="H49" i="14"/>
  <c r="E49" i="14"/>
  <c r="J48" i="14"/>
  <c r="K48" i="14" s="1"/>
  <c r="I48" i="14"/>
  <c r="H48" i="14"/>
  <c r="E48" i="14"/>
  <c r="J47" i="14"/>
  <c r="K47" i="14" s="1"/>
  <c r="I47" i="14"/>
  <c r="H47" i="14"/>
  <c r="E47" i="14"/>
  <c r="J46" i="14"/>
  <c r="K46" i="14" s="1"/>
  <c r="I46" i="14"/>
  <c r="H46" i="14"/>
  <c r="E46" i="14"/>
  <c r="G45" i="14"/>
  <c r="H45" i="14" s="1"/>
  <c r="F45" i="14"/>
  <c r="D45" i="14"/>
  <c r="J45" i="14" s="1"/>
  <c r="K45" i="14" s="1"/>
  <c r="C45" i="14"/>
  <c r="I45" i="14" s="1"/>
  <c r="J44" i="14"/>
  <c r="K44" i="14" s="1"/>
  <c r="I44" i="14"/>
  <c r="H44" i="14"/>
  <c r="E44" i="14"/>
  <c r="J43" i="14"/>
  <c r="K43" i="14" s="1"/>
  <c r="I43" i="14"/>
  <c r="H43" i="14"/>
  <c r="J42" i="14"/>
  <c r="K42" i="14" s="1"/>
  <c r="I42" i="14"/>
  <c r="H42" i="14"/>
  <c r="J41" i="14"/>
  <c r="K41" i="14" s="1"/>
  <c r="I41" i="14"/>
  <c r="H41" i="14"/>
  <c r="D41" i="14"/>
  <c r="E41" i="14" s="1"/>
  <c r="J40" i="14"/>
  <c r="H40" i="14"/>
  <c r="G40" i="14"/>
  <c r="F40" i="14"/>
  <c r="D40" i="14"/>
  <c r="E40" i="14" s="1"/>
  <c r="C40" i="14"/>
  <c r="I40" i="14" s="1"/>
  <c r="K39" i="14"/>
  <c r="J39" i="14"/>
  <c r="I39" i="14"/>
  <c r="H39" i="14"/>
  <c r="E39" i="14"/>
  <c r="J38" i="14"/>
  <c r="K38" i="14" s="1"/>
  <c r="I38" i="14"/>
  <c r="H38" i="14"/>
  <c r="E38" i="14"/>
  <c r="J37" i="14"/>
  <c r="G37" i="14"/>
  <c r="H37" i="14" s="1"/>
  <c r="F37" i="14"/>
  <c r="E37" i="14"/>
  <c r="D37" i="14"/>
  <c r="C37" i="14"/>
  <c r="I37" i="14" s="1"/>
  <c r="K37" i="14" s="1"/>
  <c r="K36" i="14"/>
  <c r="J36" i="14"/>
  <c r="I36" i="14"/>
  <c r="H36" i="14"/>
  <c r="E36" i="14"/>
  <c r="K35" i="14"/>
  <c r="J35" i="14"/>
  <c r="I35" i="14"/>
  <c r="H35" i="14"/>
  <c r="E35" i="14"/>
  <c r="J34" i="14"/>
  <c r="K34" i="14" s="1"/>
  <c r="I34" i="14"/>
  <c r="H34" i="14"/>
  <c r="E34" i="14"/>
  <c r="K33" i="14"/>
  <c r="J33" i="14"/>
  <c r="I33" i="14"/>
  <c r="H33" i="14"/>
  <c r="E33" i="14"/>
  <c r="J32" i="14"/>
  <c r="K32" i="14" s="1"/>
  <c r="I32" i="14"/>
  <c r="H32" i="14"/>
  <c r="E32" i="14"/>
  <c r="J31" i="14"/>
  <c r="I31" i="14"/>
  <c r="K31" i="14" s="1"/>
  <c r="H31" i="14"/>
  <c r="E31" i="14"/>
  <c r="J30" i="14"/>
  <c r="K30" i="14" s="1"/>
  <c r="I30" i="14"/>
  <c r="H30" i="14"/>
  <c r="E30" i="14"/>
  <c r="J29" i="14"/>
  <c r="K29" i="14" s="1"/>
  <c r="I29" i="14"/>
  <c r="H29" i="14"/>
  <c r="E29" i="14"/>
  <c r="G28" i="14"/>
  <c r="H28" i="14" s="1"/>
  <c r="F28" i="14"/>
  <c r="F61" i="14" s="1"/>
  <c r="D28" i="14"/>
  <c r="J28" i="14" s="1"/>
  <c r="C28" i="14"/>
  <c r="I28" i="14" s="1"/>
  <c r="K27" i="14"/>
  <c r="J27" i="14"/>
  <c r="I27" i="14"/>
  <c r="H27" i="14"/>
  <c r="E27" i="14"/>
  <c r="J26" i="14"/>
  <c r="K26" i="14" s="1"/>
  <c r="I26" i="14"/>
  <c r="H26" i="14"/>
  <c r="E26" i="14"/>
  <c r="J25" i="14"/>
  <c r="K25" i="14" s="1"/>
  <c r="I25" i="14"/>
  <c r="H25" i="14"/>
  <c r="E25" i="14"/>
  <c r="K24" i="14"/>
  <c r="J24" i="14"/>
  <c r="I24" i="14"/>
  <c r="H24" i="14"/>
  <c r="E24" i="14"/>
  <c r="K23" i="14"/>
  <c r="J23" i="14"/>
  <c r="I23" i="14"/>
  <c r="H23" i="14"/>
  <c r="E23" i="14"/>
  <c r="J22" i="14"/>
  <c r="K22" i="14" s="1"/>
  <c r="I22" i="14"/>
  <c r="H22" i="14"/>
  <c r="E22" i="14"/>
  <c r="K21" i="14"/>
  <c r="J21" i="14"/>
  <c r="I21" i="14"/>
  <c r="H21" i="14"/>
  <c r="E21" i="14"/>
  <c r="J20" i="14"/>
  <c r="K20" i="14" s="1"/>
  <c r="I20" i="14"/>
  <c r="H20" i="14"/>
  <c r="E20" i="14"/>
  <c r="K19" i="14"/>
  <c r="J19" i="14"/>
  <c r="I19" i="14"/>
  <c r="H19" i="14"/>
  <c r="E19" i="14"/>
  <c r="J18" i="14"/>
  <c r="K18" i="14" s="1"/>
  <c r="I18" i="14"/>
  <c r="H18" i="14"/>
  <c r="E18" i="14"/>
  <c r="J17" i="14"/>
  <c r="K17" i="14" s="1"/>
  <c r="I17" i="14"/>
  <c r="H17" i="14"/>
  <c r="E17" i="14"/>
  <c r="K16" i="14"/>
  <c r="J16" i="14"/>
  <c r="I16" i="14"/>
  <c r="H16" i="14"/>
  <c r="E16" i="14"/>
  <c r="K15" i="14"/>
  <c r="J15" i="14"/>
  <c r="I15" i="14"/>
  <c r="H15" i="14"/>
  <c r="E15" i="14"/>
  <c r="J14" i="14"/>
  <c r="K14" i="14" s="1"/>
  <c r="I14" i="14"/>
  <c r="H14" i="14"/>
  <c r="E14" i="14"/>
  <c r="K13" i="14"/>
  <c r="J13" i="14"/>
  <c r="I13" i="14"/>
  <c r="H13" i="14"/>
  <c r="E13" i="14"/>
  <c r="J12" i="14"/>
  <c r="K12" i="14" s="1"/>
  <c r="I12" i="14"/>
  <c r="H12" i="14"/>
  <c r="E12" i="14"/>
  <c r="K11" i="14"/>
  <c r="J11" i="14"/>
  <c r="I11" i="14"/>
  <c r="H11" i="14"/>
  <c r="E11" i="14"/>
  <c r="J10" i="14"/>
  <c r="K10" i="14" s="1"/>
  <c r="I10" i="14"/>
  <c r="H10" i="14"/>
  <c r="E10" i="14"/>
  <c r="J9" i="14"/>
  <c r="K9" i="14" s="1"/>
  <c r="I9" i="14"/>
  <c r="G9" i="14"/>
  <c r="H9" i="14" s="1"/>
  <c r="F9" i="14"/>
  <c r="E9" i="14"/>
  <c r="D9" i="14"/>
  <c r="C9" i="14"/>
  <c r="J8" i="14"/>
  <c r="K8" i="14" s="1"/>
  <c r="I8" i="14"/>
  <c r="H8" i="14"/>
  <c r="E8" i="14"/>
  <c r="K7" i="14"/>
  <c r="J7" i="14"/>
  <c r="I7" i="14"/>
  <c r="H7" i="14"/>
  <c r="E7" i="14"/>
  <c r="J6" i="14"/>
  <c r="K6" i="14" s="1"/>
  <c r="I6" i="14"/>
  <c r="H6" i="14"/>
  <c r="E6" i="14"/>
  <c r="J5" i="14"/>
  <c r="I5" i="14"/>
  <c r="G5" i="14"/>
  <c r="H5" i="14" s="1"/>
  <c r="H61" i="14" s="1"/>
  <c r="F5" i="14"/>
  <c r="E5" i="14"/>
  <c r="D5" i="14"/>
  <c r="D61" i="14" s="1"/>
  <c r="C5" i="14"/>
  <c r="C61" i="14" s="1"/>
  <c r="J60" i="17"/>
  <c r="K60" i="17" s="1"/>
  <c r="I60" i="17"/>
  <c r="H60" i="17"/>
  <c r="E60" i="17"/>
  <c r="J59" i="17"/>
  <c r="K59" i="17" s="1"/>
  <c r="I59" i="17"/>
  <c r="H59" i="17"/>
  <c r="E59" i="17"/>
  <c r="J58" i="17"/>
  <c r="K58" i="17" s="1"/>
  <c r="I58" i="17"/>
  <c r="H58" i="17"/>
  <c r="E58" i="17"/>
  <c r="G57" i="17"/>
  <c r="H57" i="17" s="1"/>
  <c r="F57" i="17"/>
  <c r="I57" i="17" s="1"/>
  <c r="D57" i="17"/>
  <c r="J57" i="17" s="1"/>
  <c r="K57" i="17" s="1"/>
  <c r="C57" i="17"/>
  <c r="J56" i="17"/>
  <c r="K56" i="17" s="1"/>
  <c r="I56" i="17"/>
  <c r="H56" i="17"/>
  <c r="E56" i="17"/>
  <c r="J55" i="17"/>
  <c r="K55" i="17" s="1"/>
  <c r="I55" i="17"/>
  <c r="H55" i="17"/>
  <c r="E55" i="17"/>
  <c r="I54" i="17"/>
  <c r="G54" i="17"/>
  <c r="H54" i="17" s="1"/>
  <c r="F54" i="17"/>
  <c r="D54" i="17"/>
  <c r="E54" i="17" s="1"/>
  <c r="C54" i="17"/>
  <c r="J53" i="17"/>
  <c r="K53" i="17" s="1"/>
  <c r="I53" i="17"/>
  <c r="H53" i="17"/>
  <c r="E53" i="17"/>
  <c r="J52" i="17"/>
  <c r="K52" i="17" s="1"/>
  <c r="I52" i="17"/>
  <c r="H52" i="17"/>
  <c r="E52" i="17"/>
  <c r="J51" i="17"/>
  <c r="K51" i="17" s="1"/>
  <c r="I51" i="17"/>
  <c r="H51" i="17"/>
  <c r="E51" i="17"/>
  <c r="I50" i="17"/>
  <c r="G50" i="17"/>
  <c r="H50" i="17" s="1"/>
  <c r="F50" i="17"/>
  <c r="D50" i="17"/>
  <c r="E50" i="17" s="1"/>
  <c r="C50" i="17"/>
  <c r="J49" i="17"/>
  <c r="K49" i="17" s="1"/>
  <c r="I49" i="17"/>
  <c r="H49" i="17"/>
  <c r="E49" i="17"/>
  <c r="J48" i="17"/>
  <c r="K48" i="17" s="1"/>
  <c r="I48" i="17"/>
  <c r="H48" i="17"/>
  <c r="E48" i="17"/>
  <c r="J47" i="17"/>
  <c r="K47" i="17" s="1"/>
  <c r="I47" i="17"/>
  <c r="H47" i="17"/>
  <c r="E47" i="17"/>
  <c r="J46" i="17"/>
  <c r="I46" i="17"/>
  <c r="K46" i="17" s="1"/>
  <c r="H46" i="17"/>
  <c r="E46" i="17"/>
  <c r="G45" i="17"/>
  <c r="H45" i="17" s="1"/>
  <c r="F45" i="17"/>
  <c r="I45" i="17" s="1"/>
  <c r="D45" i="17"/>
  <c r="J45" i="17" s="1"/>
  <c r="C45" i="17"/>
  <c r="J44" i="17"/>
  <c r="K44" i="17" s="1"/>
  <c r="I44" i="17"/>
  <c r="H44" i="17"/>
  <c r="E44" i="17"/>
  <c r="J43" i="17"/>
  <c r="K43" i="17" s="1"/>
  <c r="I43" i="17"/>
  <c r="H43" i="17"/>
  <c r="K42" i="17"/>
  <c r="J42" i="17"/>
  <c r="I42" i="17"/>
  <c r="H42" i="17"/>
  <c r="J41" i="17"/>
  <c r="K41" i="17" s="1"/>
  <c r="I41" i="17"/>
  <c r="H41" i="17"/>
  <c r="E41" i="17"/>
  <c r="I40" i="17"/>
  <c r="G40" i="17"/>
  <c r="H40" i="17" s="1"/>
  <c r="F40" i="17"/>
  <c r="D40" i="17"/>
  <c r="E40" i="17" s="1"/>
  <c r="C40" i="17"/>
  <c r="J39" i="17"/>
  <c r="K39" i="17" s="1"/>
  <c r="I39" i="17"/>
  <c r="H39" i="17"/>
  <c r="E39" i="17"/>
  <c r="J38" i="17"/>
  <c r="K38" i="17" s="1"/>
  <c r="I38" i="17"/>
  <c r="H38" i="17"/>
  <c r="E38" i="17"/>
  <c r="J37" i="17"/>
  <c r="K37" i="17" s="1"/>
  <c r="G37" i="17"/>
  <c r="H37" i="17" s="1"/>
  <c r="F37" i="17"/>
  <c r="D37" i="17"/>
  <c r="E37" i="17" s="1"/>
  <c r="C37" i="17"/>
  <c r="I37" i="17" s="1"/>
  <c r="K36" i="17"/>
  <c r="J36" i="17"/>
  <c r="I36" i="17"/>
  <c r="H36" i="17"/>
  <c r="E36" i="17"/>
  <c r="J35" i="17"/>
  <c r="K35" i="17" s="1"/>
  <c r="I35" i="17"/>
  <c r="H35" i="17"/>
  <c r="E35" i="17"/>
  <c r="J34" i="17"/>
  <c r="K34" i="17" s="1"/>
  <c r="I34" i="17"/>
  <c r="H34" i="17"/>
  <c r="E34" i="17"/>
  <c r="J33" i="17"/>
  <c r="K33" i="17" s="1"/>
  <c r="I33" i="17"/>
  <c r="H33" i="17"/>
  <c r="E33" i="17"/>
  <c r="J32" i="17"/>
  <c r="I32" i="17"/>
  <c r="K32" i="17" s="1"/>
  <c r="H32" i="17"/>
  <c r="E32" i="17"/>
  <c r="J31" i="17"/>
  <c r="K31" i="17" s="1"/>
  <c r="I31" i="17"/>
  <c r="H31" i="17"/>
  <c r="E31" i="17"/>
  <c r="J30" i="17"/>
  <c r="I30" i="17"/>
  <c r="K30" i="17" s="1"/>
  <c r="H30" i="17"/>
  <c r="E30" i="17"/>
  <c r="J29" i="17"/>
  <c r="K29" i="17" s="1"/>
  <c r="I29" i="17"/>
  <c r="H29" i="17"/>
  <c r="E29" i="17"/>
  <c r="G28" i="17"/>
  <c r="H28" i="17" s="1"/>
  <c r="F28" i="17"/>
  <c r="D28" i="17"/>
  <c r="J28" i="17" s="1"/>
  <c r="C28" i="17"/>
  <c r="I28" i="17" s="1"/>
  <c r="J27" i="17"/>
  <c r="K27" i="17" s="1"/>
  <c r="I27" i="17"/>
  <c r="H27" i="17"/>
  <c r="E27" i="17"/>
  <c r="J26" i="17"/>
  <c r="I26" i="17"/>
  <c r="K26" i="17" s="1"/>
  <c r="H26" i="17"/>
  <c r="E26" i="17"/>
  <c r="J25" i="17"/>
  <c r="K25" i="17" s="1"/>
  <c r="I25" i="17"/>
  <c r="H25" i="17"/>
  <c r="E25" i="17"/>
  <c r="K24" i="17"/>
  <c r="J24" i="17"/>
  <c r="I24" i="17"/>
  <c r="H24" i="17"/>
  <c r="E24" i="17"/>
  <c r="J23" i="17"/>
  <c r="K23" i="17" s="1"/>
  <c r="I23" i="17"/>
  <c r="H23" i="17"/>
  <c r="E23" i="17"/>
  <c r="J22" i="17"/>
  <c r="K22" i="17" s="1"/>
  <c r="I22" i="17"/>
  <c r="H22" i="17"/>
  <c r="E22" i="17"/>
  <c r="J21" i="17"/>
  <c r="K21" i="17" s="1"/>
  <c r="I21" i="17"/>
  <c r="H21" i="17"/>
  <c r="E21" i="17"/>
  <c r="J20" i="17"/>
  <c r="I20" i="17"/>
  <c r="K20" i="17" s="1"/>
  <c r="H20" i="17"/>
  <c r="E20" i="17"/>
  <c r="J19" i="17"/>
  <c r="K19" i="17" s="1"/>
  <c r="I19" i="17"/>
  <c r="H19" i="17"/>
  <c r="E19" i="17"/>
  <c r="J18" i="17"/>
  <c r="I18" i="17"/>
  <c r="K18" i="17" s="1"/>
  <c r="H18" i="17"/>
  <c r="E18" i="17"/>
  <c r="J17" i="17"/>
  <c r="K17" i="17" s="1"/>
  <c r="I17" i="17"/>
  <c r="H17" i="17"/>
  <c r="E17" i="17"/>
  <c r="K16" i="17"/>
  <c r="J16" i="17"/>
  <c r="I16" i="17"/>
  <c r="H16" i="17"/>
  <c r="E16" i="17"/>
  <c r="J15" i="17"/>
  <c r="K15" i="17" s="1"/>
  <c r="I15" i="17"/>
  <c r="H15" i="17"/>
  <c r="E15" i="17"/>
  <c r="J14" i="17"/>
  <c r="K14" i="17" s="1"/>
  <c r="I14" i="17"/>
  <c r="H14" i="17"/>
  <c r="E14" i="17"/>
  <c r="J13" i="17"/>
  <c r="K13" i="17" s="1"/>
  <c r="I13" i="17"/>
  <c r="H13" i="17"/>
  <c r="E13" i="17"/>
  <c r="J12" i="17"/>
  <c r="I12" i="17"/>
  <c r="K12" i="17" s="1"/>
  <c r="H12" i="17"/>
  <c r="E12" i="17"/>
  <c r="J11" i="17"/>
  <c r="K11" i="17" s="1"/>
  <c r="I11" i="17"/>
  <c r="H11" i="17"/>
  <c r="E11" i="17"/>
  <c r="J10" i="17"/>
  <c r="I10" i="17"/>
  <c r="K10" i="17" s="1"/>
  <c r="H10" i="17"/>
  <c r="E10" i="17"/>
  <c r="G9" i="17"/>
  <c r="F9" i="17"/>
  <c r="H9" i="17" s="1"/>
  <c r="D9" i="17"/>
  <c r="E9" i="17" s="1"/>
  <c r="C9" i="17"/>
  <c r="I9" i="17" s="1"/>
  <c r="J8" i="17"/>
  <c r="I8" i="17"/>
  <c r="K8" i="17" s="1"/>
  <c r="H8" i="17"/>
  <c r="E8" i="17"/>
  <c r="J7" i="17"/>
  <c r="K7" i="17" s="1"/>
  <c r="I7" i="17"/>
  <c r="H7" i="17"/>
  <c r="E7" i="17"/>
  <c r="J6" i="17"/>
  <c r="I6" i="17"/>
  <c r="K6" i="17" s="1"/>
  <c r="H6" i="17"/>
  <c r="E6" i="17"/>
  <c r="G5" i="17"/>
  <c r="G61" i="17" s="1"/>
  <c r="F5" i="17"/>
  <c r="F61" i="17" s="1"/>
  <c r="D5" i="17"/>
  <c r="E5" i="17" s="1"/>
  <c r="C5" i="17"/>
  <c r="C61" i="17" s="1"/>
  <c r="J60" i="27"/>
  <c r="K60" i="27" s="1"/>
  <c r="I60" i="27"/>
  <c r="H60" i="27"/>
  <c r="E60" i="27"/>
  <c r="J59" i="27"/>
  <c r="K59" i="27" s="1"/>
  <c r="I59" i="27"/>
  <c r="H59" i="27"/>
  <c r="E59" i="27"/>
  <c r="J58" i="27"/>
  <c r="K58" i="27" s="1"/>
  <c r="I58" i="27"/>
  <c r="H58" i="27"/>
  <c r="E58" i="27"/>
  <c r="G57" i="27"/>
  <c r="H57" i="27" s="1"/>
  <c r="F57" i="27"/>
  <c r="D57" i="27"/>
  <c r="J57" i="27" s="1"/>
  <c r="C57" i="27"/>
  <c r="I57" i="27" s="1"/>
  <c r="J56" i="27"/>
  <c r="K56" i="27" s="1"/>
  <c r="I56" i="27"/>
  <c r="H56" i="27"/>
  <c r="E56" i="27"/>
  <c r="J55" i="27"/>
  <c r="K55" i="27" s="1"/>
  <c r="I55" i="27"/>
  <c r="H55" i="27"/>
  <c r="E55" i="27"/>
  <c r="J54" i="27"/>
  <c r="K54" i="27" s="1"/>
  <c r="I54" i="27"/>
  <c r="H54" i="27"/>
  <c r="E54" i="27"/>
  <c r="K53" i="27"/>
  <c r="J53" i="27"/>
  <c r="I53" i="27"/>
  <c r="H53" i="27"/>
  <c r="E53" i="27"/>
  <c r="J52" i="27"/>
  <c r="I52" i="27"/>
  <c r="K52" i="27" s="1"/>
  <c r="H52" i="27"/>
  <c r="E52" i="27"/>
  <c r="J51" i="27"/>
  <c r="I51" i="27"/>
  <c r="K51" i="27" s="1"/>
  <c r="H51" i="27"/>
  <c r="E51" i="27"/>
  <c r="G50" i="27"/>
  <c r="H50" i="27" s="1"/>
  <c r="F50" i="27"/>
  <c r="D50" i="27"/>
  <c r="J50" i="27" s="1"/>
  <c r="C50" i="27"/>
  <c r="I50" i="27" s="1"/>
  <c r="K49" i="27"/>
  <c r="J49" i="27"/>
  <c r="I49" i="27"/>
  <c r="H49" i="27"/>
  <c r="E49" i="27"/>
  <c r="J48" i="27"/>
  <c r="I48" i="27"/>
  <c r="K48" i="27" s="1"/>
  <c r="H48" i="27"/>
  <c r="E48" i="27"/>
  <c r="J47" i="27"/>
  <c r="K47" i="27" s="1"/>
  <c r="I47" i="27"/>
  <c r="H47" i="27"/>
  <c r="E47" i="27"/>
  <c r="K46" i="27"/>
  <c r="J46" i="27"/>
  <c r="I46" i="27"/>
  <c r="H46" i="27"/>
  <c r="E46" i="27"/>
  <c r="J45" i="27"/>
  <c r="K45" i="27" s="1"/>
  <c r="I45" i="27"/>
  <c r="H45" i="27"/>
  <c r="G45" i="27"/>
  <c r="F45" i="27"/>
  <c r="D45" i="27"/>
  <c r="E45" i="27" s="1"/>
  <c r="C45" i="27"/>
  <c r="K44" i="27"/>
  <c r="J44" i="27"/>
  <c r="I44" i="27"/>
  <c r="H44" i="27"/>
  <c r="E44" i="27"/>
  <c r="J43" i="27"/>
  <c r="K43" i="27" s="1"/>
  <c r="I43" i="27"/>
  <c r="H43" i="27"/>
  <c r="J42" i="27"/>
  <c r="K42" i="27" s="1"/>
  <c r="I42" i="27"/>
  <c r="H42" i="27"/>
  <c r="J41" i="27"/>
  <c r="K41" i="27" s="1"/>
  <c r="I41" i="27"/>
  <c r="H41" i="27"/>
  <c r="E41" i="27"/>
  <c r="G40" i="27"/>
  <c r="H40" i="27" s="1"/>
  <c r="F40" i="27"/>
  <c r="D40" i="27"/>
  <c r="J40" i="27" s="1"/>
  <c r="K40" i="27" s="1"/>
  <c r="C40" i="27"/>
  <c r="I40" i="27" s="1"/>
  <c r="J39" i="27"/>
  <c r="K39" i="27" s="1"/>
  <c r="I39" i="27"/>
  <c r="H39" i="27"/>
  <c r="E39" i="27"/>
  <c r="J38" i="27"/>
  <c r="I38" i="27"/>
  <c r="K38" i="27" s="1"/>
  <c r="H38" i="27"/>
  <c r="E38" i="27"/>
  <c r="G37" i="27"/>
  <c r="F37" i="27"/>
  <c r="I37" i="27" s="1"/>
  <c r="D37" i="27"/>
  <c r="E37" i="27" s="1"/>
  <c r="C37" i="27"/>
  <c r="J36" i="27"/>
  <c r="K36" i="27" s="1"/>
  <c r="I36" i="27"/>
  <c r="H36" i="27"/>
  <c r="E36" i="27"/>
  <c r="J35" i="27"/>
  <c r="K35" i="27" s="1"/>
  <c r="I35" i="27"/>
  <c r="H35" i="27"/>
  <c r="E35" i="27"/>
  <c r="J34" i="27"/>
  <c r="I34" i="27"/>
  <c r="K34" i="27" s="1"/>
  <c r="H34" i="27"/>
  <c r="E34" i="27"/>
  <c r="J33" i="27"/>
  <c r="K33" i="27" s="1"/>
  <c r="I33" i="27"/>
  <c r="H33" i="27"/>
  <c r="E33" i="27"/>
  <c r="K32" i="27"/>
  <c r="J32" i="27"/>
  <c r="I32" i="27"/>
  <c r="H32" i="27"/>
  <c r="E32" i="27"/>
  <c r="J31" i="27"/>
  <c r="K31" i="27" s="1"/>
  <c r="I31" i="27"/>
  <c r="H31" i="27"/>
  <c r="E31" i="27"/>
  <c r="K30" i="27"/>
  <c r="J30" i="27"/>
  <c r="I30" i="27"/>
  <c r="H30" i="27"/>
  <c r="E30" i="27"/>
  <c r="J29" i="27"/>
  <c r="K29" i="27" s="1"/>
  <c r="I29" i="27"/>
  <c r="H29" i="27"/>
  <c r="E29" i="27"/>
  <c r="I28" i="27"/>
  <c r="G28" i="27"/>
  <c r="J28" i="27" s="1"/>
  <c r="K28" i="27" s="1"/>
  <c r="F28" i="27"/>
  <c r="E28" i="27"/>
  <c r="D28" i="27"/>
  <c r="C28" i="27"/>
  <c r="J27" i="27"/>
  <c r="K27" i="27" s="1"/>
  <c r="I27" i="27"/>
  <c r="H27" i="27"/>
  <c r="E27" i="27"/>
  <c r="K26" i="27"/>
  <c r="J26" i="27"/>
  <c r="I26" i="27"/>
  <c r="H26" i="27"/>
  <c r="E26" i="27"/>
  <c r="J25" i="27"/>
  <c r="K25" i="27" s="1"/>
  <c r="I25" i="27"/>
  <c r="H25" i="27"/>
  <c r="E25" i="27"/>
  <c r="J24" i="27"/>
  <c r="K24" i="27" s="1"/>
  <c r="I24" i="27"/>
  <c r="H24" i="27"/>
  <c r="E24" i="27"/>
  <c r="J23" i="27"/>
  <c r="K23" i="27" s="1"/>
  <c r="I23" i="27"/>
  <c r="H23" i="27"/>
  <c r="E23" i="27"/>
  <c r="J22" i="27"/>
  <c r="I22" i="27"/>
  <c r="K22" i="27" s="1"/>
  <c r="H22" i="27"/>
  <c r="E22" i="27"/>
  <c r="J21" i="27"/>
  <c r="I21" i="27"/>
  <c r="K21" i="27" s="1"/>
  <c r="H21" i="27"/>
  <c r="E21" i="27"/>
  <c r="K20" i="27"/>
  <c r="J20" i="27"/>
  <c r="I20" i="27"/>
  <c r="H20" i="27"/>
  <c r="E20" i="27"/>
  <c r="J19" i="27"/>
  <c r="K19" i="27" s="1"/>
  <c r="I19" i="27"/>
  <c r="H19" i="27"/>
  <c r="E19" i="27"/>
  <c r="K18" i="27"/>
  <c r="J18" i="27"/>
  <c r="I18" i="27"/>
  <c r="H18" i="27"/>
  <c r="E18" i="27"/>
  <c r="J17" i="27"/>
  <c r="K17" i="27" s="1"/>
  <c r="I17" i="27"/>
  <c r="H17" i="27"/>
  <c r="E17" i="27"/>
  <c r="J16" i="27"/>
  <c r="K16" i="27" s="1"/>
  <c r="I16" i="27"/>
  <c r="H16" i="27"/>
  <c r="E16" i="27"/>
  <c r="J15" i="27"/>
  <c r="K15" i="27" s="1"/>
  <c r="I15" i="27"/>
  <c r="H15" i="27"/>
  <c r="E15" i="27"/>
  <c r="J14" i="27"/>
  <c r="I14" i="27"/>
  <c r="K14" i="27" s="1"/>
  <c r="H14" i="27"/>
  <c r="E14" i="27"/>
  <c r="J13" i="27"/>
  <c r="K13" i="27" s="1"/>
  <c r="I13" i="27"/>
  <c r="H13" i="27"/>
  <c r="E13" i="27"/>
  <c r="K12" i="27"/>
  <c r="J12" i="27"/>
  <c r="I12" i="27"/>
  <c r="H12" i="27"/>
  <c r="E12" i="27"/>
  <c r="J11" i="27"/>
  <c r="K11" i="27" s="1"/>
  <c r="I11" i="27"/>
  <c r="H11" i="27"/>
  <c r="E11" i="27"/>
  <c r="K10" i="27"/>
  <c r="J10" i="27"/>
  <c r="I10" i="27"/>
  <c r="H10" i="27"/>
  <c r="E10" i="27"/>
  <c r="J9" i="27"/>
  <c r="G9" i="27"/>
  <c r="H9" i="27" s="1"/>
  <c r="F9" i="27"/>
  <c r="D9" i="27"/>
  <c r="E9" i="27" s="1"/>
  <c r="C9" i="27"/>
  <c r="I9" i="27" s="1"/>
  <c r="K8" i="27"/>
  <c r="J8" i="27"/>
  <c r="I8" i="27"/>
  <c r="H8" i="27"/>
  <c r="E8" i="27"/>
  <c r="J7" i="27"/>
  <c r="K7" i="27" s="1"/>
  <c r="I7" i="27"/>
  <c r="H7" i="27"/>
  <c r="E7" i="27"/>
  <c r="J6" i="27"/>
  <c r="K6" i="27" s="1"/>
  <c r="I6" i="27"/>
  <c r="H6" i="27"/>
  <c r="E6" i="27"/>
  <c r="J5" i="27"/>
  <c r="G5" i="27"/>
  <c r="H5" i="27" s="1"/>
  <c r="F5" i="27"/>
  <c r="D5" i="27"/>
  <c r="E5" i="27" s="1"/>
  <c r="C5" i="27"/>
  <c r="C61" i="27" s="1"/>
  <c r="D61" i="19"/>
  <c r="J60" i="19"/>
  <c r="K60" i="19" s="1"/>
  <c r="I60" i="19"/>
  <c r="H60" i="19"/>
  <c r="E60" i="19"/>
  <c r="J59" i="19"/>
  <c r="K59" i="19" s="1"/>
  <c r="I59" i="19"/>
  <c r="H59" i="19"/>
  <c r="E59" i="19"/>
  <c r="J58" i="19"/>
  <c r="K58" i="19" s="1"/>
  <c r="I58" i="19"/>
  <c r="H58" i="19"/>
  <c r="E58" i="19"/>
  <c r="G57" i="19"/>
  <c r="H57" i="19" s="1"/>
  <c r="F57" i="19"/>
  <c r="D57" i="19"/>
  <c r="J57" i="19" s="1"/>
  <c r="K57" i="19" s="1"/>
  <c r="C57" i="19"/>
  <c r="I57" i="19" s="1"/>
  <c r="J56" i="19"/>
  <c r="K56" i="19" s="1"/>
  <c r="I56" i="19"/>
  <c r="H56" i="19"/>
  <c r="E56" i="19"/>
  <c r="J55" i="19"/>
  <c r="K55" i="19" s="1"/>
  <c r="I55" i="19"/>
  <c r="H55" i="19"/>
  <c r="E55" i="19"/>
  <c r="J54" i="19"/>
  <c r="K54" i="19" s="1"/>
  <c r="I54" i="19"/>
  <c r="H54" i="19"/>
  <c r="E54" i="19"/>
  <c r="K53" i="19"/>
  <c r="J53" i="19"/>
  <c r="I53" i="19"/>
  <c r="H53" i="19"/>
  <c r="E53" i="19"/>
  <c r="J52" i="19"/>
  <c r="I52" i="19"/>
  <c r="K52" i="19" s="1"/>
  <c r="H52" i="19"/>
  <c r="E52" i="19"/>
  <c r="J51" i="19"/>
  <c r="K51" i="19" s="1"/>
  <c r="I51" i="19"/>
  <c r="H51" i="19"/>
  <c r="E51" i="19"/>
  <c r="G50" i="19"/>
  <c r="H50" i="19" s="1"/>
  <c r="F50" i="19"/>
  <c r="D50" i="19"/>
  <c r="J50" i="19" s="1"/>
  <c r="C50" i="19"/>
  <c r="I50" i="19" s="1"/>
  <c r="K49" i="19"/>
  <c r="J49" i="19"/>
  <c r="I49" i="19"/>
  <c r="H49" i="19"/>
  <c r="E49" i="19"/>
  <c r="J48" i="19"/>
  <c r="K48" i="19" s="1"/>
  <c r="I48" i="19"/>
  <c r="H48" i="19"/>
  <c r="E48" i="19"/>
  <c r="J47" i="19"/>
  <c r="K47" i="19" s="1"/>
  <c r="I47" i="19"/>
  <c r="H47" i="19"/>
  <c r="E47" i="19"/>
  <c r="K46" i="19"/>
  <c r="J46" i="19"/>
  <c r="I46" i="19"/>
  <c r="H46" i="19"/>
  <c r="E46" i="19"/>
  <c r="H45" i="19"/>
  <c r="G45" i="19"/>
  <c r="F45" i="19"/>
  <c r="D45" i="19"/>
  <c r="E45" i="19" s="1"/>
  <c r="C45" i="19"/>
  <c r="I45" i="19" s="1"/>
  <c r="J44" i="19"/>
  <c r="K44" i="19" s="1"/>
  <c r="I44" i="19"/>
  <c r="H44" i="19"/>
  <c r="E44" i="19"/>
  <c r="J43" i="19"/>
  <c r="K43" i="19" s="1"/>
  <c r="I43" i="19"/>
  <c r="H43" i="19"/>
  <c r="J42" i="19"/>
  <c r="K42" i="19" s="1"/>
  <c r="I42" i="19"/>
  <c r="H42" i="19"/>
  <c r="J41" i="19"/>
  <c r="K41" i="19" s="1"/>
  <c r="I41" i="19"/>
  <c r="H41" i="19"/>
  <c r="E41" i="19"/>
  <c r="G40" i="19"/>
  <c r="H40" i="19" s="1"/>
  <c r="F40" i="19"/>
  <c r="D40" i="19"/>
  <c r="J40" i="19" s="1"/>
  <c r="K40" i="19" s="1"/>
  <c r="C40" i="19"/>
  <c r="I40" i="19" s="1"/>
  <c r="K39" i="19"/>
  <c r="J39" i="19"/>
  <c r="I39" i="19"/>
  <c r="H39" i="19"/>
  <c r="E39" i="19"/>
  <c r="J38" i="19"/>
  <c r="K38" i="19" s="1"/>
  <c r="I38" i="19"/>
  <c r="H38" i="19"/>
  <c r="E38" i="19"/>
  <c r="G37" i="19"/>
  <c r="H37" i="19" s="1"/>
  <c r="F37" i="19"/>
  <c r="I37" i="19" s="1"/>
  <c r="E37" i="19"/>
  <c r="D37" i="19"/>
  <c r="J37" i="19" s="1"/>
  <c r="K37" i="19" s="1"/>
  <c r="C37" i="19"/>
  <c r="J36" i="19"/>
  <c r="K36" i="19" s="1"/>
  <c r="I36" i="19"/>
  <c r="H36" i="19"/>
  <c r="E36" i="19"/>
  <c r="K35" i="19"/>
  <c r="J35" i="19"/>
  <c r="I35" i="19"/>
  <c r="H35" i="19"/>
  <c r="E35" i="19"/>
  <c r="J34" i="19"/>
  <c r="K34" i="19" s="1"/>
  <c r="I34" i="19"/>
  <c r="H34" i="19"/>
  <c r="E34" i="19"/>
  <c r="J33" i="19"/>
  <c r="K33" i="19" s="1"/>
  <c r="I33" i="19"/>
  <c r="H33" i="19"/>
  <c r="E33" i="19"/>
  <c r="K32" i="19"/>
  <c r="J32" i="19"/>
  <c r="I32" i="19"/>
  <c r="H32" i="19"/>
  <c r="E32" i="19"/>
  <c r="J31" i="19"/>
  <c r="I31" i="19"/>
  <c r="K31" i="19" s="1"/>
  <c r="H31" i="19"/>
  <c r="E31" i="19"/>
  <c r="J30" i="19"/>
  <c r="I30" i="19"/>
  <c r="K30" i="19" s="1"/>
  <c r="H30" i="19"/>
  <c r="E30" i="19"/>
  <c r="J29" i="19"/>
  <c r="K29" i="19" s="1"/>
  <c r="I29" i="19"/>
  <c r="H29" i="19"/>
  <c r="E29" i="19"/>
  <c r="G28" i="19"/>
  <c r="H28" i="19" s="1"/>
  <c r="F28" i="19"/>
  <c r="D28" i="19"/>
  <c r="J28" i="19" s="1"/>
  <c r="C28" i="19"/>
  <c r="E28" i="19" s="1"/>
  <c r="J27" i="19"/>
  <c r="I27" i="19"/>
  <c r="K27" i="19" s="1"/>
  <c r="H27" i="19"/>
  <c r="E27" i="19"/>
  <c r="J26" i="19"/>
  <c r="K26" i="19" s="1"/>
  <c r="I26" i="19"/>
  <c r="H26" i="19"/>
  <c r="E26" i="19"/>
  <c r="J25" i="19"/>
  <c r="K25" i="19" s="1"/>
  <c r="I25" i="19"/>
  <c r="H25" i="19"/>
  <c r="E25" i="19"/>
  <c r="J24" i="19"/>
  <c r="K24" i="19" s="1"/>
  <c r="I24" i="19"/>
  <c r="H24" i="19"/>
  <c r="E24" i="19"/>
  <c r="K23" i="19"/>
  <c r="J23" i="19"/>
  <c r="I23" i="19"/>
  <c r="H23" i="19"/>
  <c r="E23" i="19"/>
  <c r="J22" i="19"/>
  <c r="K22" i="19" s="1"/>
  <c r="I22" i="19"/>
  <c r="H22" i="19"/>
  <c r="E22" i="19"/>
  <c r="J21" i="19"/>
  <c r="K21" i="19" s="1"/>
  <c r="I21" i="19"/>
  <c r="H21" i="19"/>
  <c r="E21" i="19"/>
  <c r="K20" i="19"/>
  <c r="J20" i="19"/>
  <c r="I20" i="19"/>
  <c r="H20" i="19"/>
  <c r="E20" i="19"/>
  <c r="J19" i="19"/>
  <c r="I19" i="19"/>
  <c r="K19" i="19" s="1"/>
  <c r="H19" i="19"/>
  <c r="E19" i="19"/>
  <c r="J18" i="19"/>
  <c r="K18" i="19" s="1"/>
  <c r="I18" i="19"/>
  <c r="H18" i="19"/>
  <c r="E18" i="19"/>
  <c r="J17" i="19"/>
  <c r="K17" i="19" s="1"/>
  <c r="I17" i="19"/>
  <c r="H17" i="19"/>
  <c r="E17" i="19"/>
  <c r="J16" i="19"/>
  <c r="K16" i="19" s="1"/>
  <c r="I16" i="19"/>
  <c r="H16" i="19"/>
  <c r="E16" i="19"/>
  <c r="J15" i="19"/>
  <c r="K15" i="19" s="1"/>
  <c r="I15" i="19"/>
  <c r="H15" i="19"/>
  <c r="E15" i="19"/>
  <c r="J14" i="19"/>
  <c r="K14" i="19" s="1"/>
  <c r="I14" i="19"/>
  <c r="H14" i="19"/>
  <c r="E14" i="19"/>
  <c r="J13" i="19"/>
  <c r="K13" i="19" s="1"/>
  <c r="I13" i="19"/>
  <c r="H13" i="19"/>
  <c r="E13" i="19"/>
  <c r="K12" i="19"/>
  <c r="J12" i="19"/>
  <c r="I12" i="19"/>
  <c r="H12" i="19"/>
  <c r="E12" i="19"/>
  <c r="J11" i="19"/>
  <c r="K11" i="19" s="1"/>
  <c r="I11" i="19"/>
  <c r="H11" i="19"/>
  <c r="E11" i="19"/>
  <c r="J10" i="19"/>
  <c r="K10" i="19" s="1"/>
  <c r="I10" i="19"/>
  <c r="H10" i="19"/>
  <c r="E10" i="19"/>
  <c r="J9" i="19"/>
  <c r="K9" i="19" s="1"/>
  <c r="G9" i="19"/>
  <c r="H9" i="19" s="1"/>
  <c r="F9" i="19"/>
  <c r="D9" i="19"/>
  <c r="E9" i="19" s="1"/>
  <c r="C9" i="19"/>
  <c r="I9" i="19" s="1"/>
  <c r="K8" i="19"/>
  <c r="J8" i="19"/>
  <c r="I8" i="19"/>
  <c r="H8" i="19"/>
  <c r="E8" i="19"/>
  <c r="J7" i="19"/>
  <c r="K7" i="19" s="1"/>
  <c r="I7" i="19"/>
  <c r="H7" i="19"/>
  <c r="E7" i="19"/>
  <c r="J6" i="19"/>
  <c r="K6" i="19" s="1"/>
  <c r="I6" i="19"/>
  <c r="H6" i="19"/>
  <c r="E6" i="19"/>
  <c r="J5" i="19"/>
  <c r="G5" i="19"/>
  <c r="H5" i="19" s="1"/>
  <c r="F5" i="19"/>
  <c r="F61" i="19" s="1"/>
  <c r="D5" i="19"/>
  <c r="E5" i="19" s="1"/>
  <c r="C5" i="19"/>
  <c r="C61" i="19" s="1"/>
  <c r="F61" i="13"/>
  <c r="J60" i="13"/>
  <c r="K60" i="13" s="1"/>
  <c r="I60" i="13"/>
  <c r="H60" i="13"/>
  <c r="E60" i="13"/>
  <c r="J59" i="13"/>
  <c r="K59" i="13" s="1"/>
  <c r="I59" i="13"/>
  <c r="H59" i="13"/>
  <c r="E59" i="13"/>
  <c r="J58" i="13"/>
  <c r="K58" i="13" s="1"/>
  <c r="I58" i="13"/>
  <c r="H58" i="13"/>
  <c r="E58" i="13"/>
  <c r="G57" i="13"/>
  <c r="H57" i="13" s="1"/>
  <c r="F57" i="13"/>
  <c r="D57" i="13"/>
  <c r="J57" i="13" s="1"/>
  <c r="K57" i="13" s="1"/>
  <c r="C57" i="13"/>
  <c r="I57" i="13" s="1"/>
  <c r="J56" i="13"/>
  <c r="K56" i="13" s="1"/>
  <c r="I56" i="13"/>
  <c r="H56" i="13"/>
  <c r="E56" i="13"/>
  <c r="J55" i="13"/>
  <c r="K55" i="13" s="1"/>
  <c r="I55" i="13"/>
  <c r="H55" i="13"/>
  <c r="E55" i="13"/>
  <c r="J54" i="13"/>
  <c r="K54" i="13" s="1"/>
  <c r="I54" i="13"/>
  <c r="H54" i="13"/>
  <c r="E54" i="13"/>
  <c r="K53" i="13"/>
  <c r="J53" i="13"/>
  <c r="I53" i="13"/>
  <c r="H53" i="13"/>
  <c r="E53" i="13"/>
  <c r="J52" i="13"/>
  <c r="I52" i="13"/>
  <c r="K52" i="13" s="1"/>
  <c r="H52" i="13"/>
  <c r="E52" i="13"/>
  <c r="J51" i="13"/>
  <c r="K51" i="13" s="1"/>
  <c r="I51" i="13"/>
  <c r="H51" i="13"/>
  <c r="E51" i="13"/>
  <c r="G50" i="13"/>
  <c r="H50" i="13" s="1"/>
  <c r="F50" i="13"/>
  <c r="D50" i="13"/>
  <c r="J50" i="13" s="1"/>
  <c r="C50" i="13"/>
  <c r="I50" i="13" s="1"/>
  <c r="K49" i="13"/>
  <c r="J49" i="13"/>
  <c r="I49" i="13"/>
  <c r="H49" i="13"/>
  <c r="E49" i="13"/>
  <c r="J48" i="13"/>
  <c r="I48" i="13"/>
  <c r="K48" i="13" s="1"/>
  <c r="H48" i="13"/>
  <c r="E48" i="13"/>
  <c r="J47" i="13"/>
  <c r="K47" i="13" s="1"/>
  <c r="I47" i="13"/>
  <c r="H47" i="13"/>
  <c r="E47" i="13"/>
  <c r="K46" i="13"/>
  <c r="J46" i="13"/>
  <c r="I46" i="13"/>
  <c r="H46" i="13"/>
  <c r="E46" i="13"/>
  <c r="J45" i="13"/>
  <c r="K45" i="13" s="1"/>
  <c r="I45" i="13"/>
  <c r="H45" i="13"/>
  <c r="G45" i="13"/>
  <c r="F45" i="13"/>
  <c r="D45" i="13"/>
  <c r="E45" i="13" s="1"/>
  <c r="C45" i="13"/>
  <c r="J44" i="13"/>
  <c r="I44" i="13"/>
  <c r="K44" i="13" s="1"/>
  <c r="H44" i="13"/>
  <c r="E44" i="13"/>
  <c r="J43" i="13"/>
  <c r="K43" i="13" s="1"/>
  <c r="I43" i="13"/>
  <c r="H43" i="13"/>
  <c r="J42" i="13"/>
  <c r="K42" i="13" s="1"/>
  <c r="I42" i="13"/>
  <c r="H42" i="13"/>
  <c r="J41" i="13"/>
  <c r="K41" i="13" s="1"/>
  <c r="I41" i="13"/>
  <c r="H41" i="13"/>
  <c r="E41" i="13"/>
  <c r="G40" i="13"/>
  <c r="H40" i="13" s="1"/>
  <c r="F40" i="13"/>
  <c r="D40" i="13"/>
  <c r="J40" i="13" s="1"/>
  <c r="K40" i="13" s="1"/>
  <c r="C40" i="13"/>
  <c r="I40" i="13" s="1"/>
  <c r="K39" i="13"/>
  <c r="J39" i="13"/>
  <c r="I39" i="13"/>
  <c r="H39" i="13"/>
  <c r="E39" i="13"/>
  <c r="J38" i="13"/>
  <c r="I38" i="13"/>
  <c r="K38" i="13" s="1"/>
  <c r="H38" i="13"/>
  <c r="E38" i="13"/>
  <c r="G37" i="13"/>
  <c r="F37" i="13"/>
  <c r="H37" i="13" s="1"/>
  <c r="D37" i="13"/>
  <c r="E37" i="13" s="1"/>
  <c r="C37" i="13"/>
  <c r="J36" i="13"/>
  <c r="K36" i="13" s="1"/>
  <c r="I36" i="13"/>
  <c r="H36" i="13"/>
  <c r="E36" i="13"/>
  <c r="J35" i="13"/>
  <c r="K35" i="13" s="1"/>
  <c r="I35" i="13"/>
  <c r="H35" i="13"/>
  <c r="E35" i="13"/>
  <c r="J34" i="13"/>
  <c r="I34" i="13"/>
  <c r="K34" i="13" s="1"/>
  <c r="H34" i="13"/>
  <c r="E34" i="13"/>
  <c r="J33" i="13"/>
  <c r="K33" i="13" s="1"/>
  <c r="I33" i="13"/>
  <c r="H33" i="13"/>
  <c r="E33" i="13"/>
  <c r="K32" i="13"/>
  <c r="J32" i="13"/>
  <c r="I32" i="13"/>
  <c r="H32" i="13"/>
  <c r="E32" i="13"/>
  <c r="J31" i="13"/>
  <c r="K31" i="13" s="1"/>
  <c r="I31" i="13"/>
  <c r="H31" i="13"/>
  <c r="E31" i="13"/>
  <c r="K30" i="13"/>
  <c r="J30" i="13"/>
  <c r="I30" i="13"/>
  <c r="H30" i="13"/>
  <c r="E30" i="13"/>
  <c r="J29" i="13"/>
  <c r="K29" i="13" s="1"/>
  <c r="I29" i="13"/>
  <c r="H29" i="13"/>
  <c r="E29" i="13"/>
  <c r="I28" i="13"/>
  <c r="G28" i="13"/>
  <c r="J28" i="13" s="1"/>
  <c r="K28" i="13" s="1"/>
  <c r="F28" i="13"/>
  <c r="E28" i="13"/>
  <c r="D28" i="13"/>
  <c r="C28" i="13"/>
  <c r="J27" i="13"/>
  <c r="K27" i="13" s="1"/>
  <c r="I27" i="13"/>
  <c r="H27" i="13"/>
  <c r="E27" i="13"/>
  <c r="K26" i="13"/>
  <c r="J26" i="13"/>
  <c r="I26" i="13"/>
  <c r="H26" i="13"/>
  <c r="E26" i="13"/>
  <c r="J25" i="13"/>
  <c r="K25" i="13" s="1"/>
  <c r="I25" i="13"/>
  <c r="H25" i="13"/>
  <c r="E25" i="13"/>
  <c r="J24" i="13"/>
  <c r="K24" i="13" s="1"/>
  <c r="I24" i="13"/>
  <c r="H24" i="13"/>
  <c r="E24" i="13"/>
  <c r="J23" i="13"/>
  <c r="K23" i="13" s="1"/>
  <c r="I23" i="13"/>
  <c r="H23" i="13"/>
  <c r="E23" i="13"/>
  <c r="J22" i="13"/>
  <c r="I22" i="13"/>
  <c r="K22" i="13" s="1"/>
  <c r="H22" i="13"/>
  <c r="E22" i="13"/>
  <c r="J21" i="13"/>
  <c r="K21" i="13" s="1"/>
  <c r="I21" i="13"/>
  <c r="H21" i="13"/>
  <c r="E21" i="13"/>
  <c r="K20" i="13"/>
  <c r="J20" i="13"/>
  <c r="I20" i="13"/>
  <c r="H20" i="13"/>
  <c r="E20" i="13"/>
  <c r="J19" i="13"/>
  <c r="K19" i="13" s="1"/>
  <c r="I19" i="13"/>
  <c r="H19" i="13"/>
  <c r="E19" i="13"/>
  <c r="K18" i="13"/>
  <c r="J18" i="13"/>
  <c r="I18" i="13"/>
  <c r="H18" i="13"/>
  <c r="E18" i="13"/>
  <c r="J17" i="13"/>
  <c r="K17" i="13" s="1"/>
  <c r="I17" i="13"/>
  <c r="H17" i="13"/>
  <c r="E17" i="13"/>
  <c r="J16" i="13"/>
  <c r="K16" i="13" s="1"/>
  <c r="I16" i="13"/>
  <c r="H16" i="13"/>
  <c r="E16" i="13"/>
  <c r="J15" i="13"/>
  <c r="K15" i="13" s="1"/>
  <c r="I15" i="13"/>
  <c r="H15" i="13"/>
  <c r="E15" i="13"/>
  <c r="J14" i="13"/>
  <c r="I14" i="13"/>
  <c r="K14" i="13" s="1"/>
  <c r="H14" i="13"/>
  <c r="E14" i="13"/>
  <c r="J13" i="13"/>
  <c r="K13" i="13" s="1"/>
  <c r="I13" i="13"/>
  <c r="H13" i="13"/>
  <c r="E13" i="13"/>
  <c r="K12" i="13"/>
  <c r="J12" i="13"/>
  <c r="I12" i="13"/>
  <c r="H12" i="13"/>
  <c r="E12" i="13"/>
  <c r="J11" i="13"/>
  <c r="K11" i="13" s="1"/>
  <c r="I11" i="13"/>
  <c r="H11" i="13"/>
  <c r="E11" i="13"/>
  <c r="K10" i="13"/>
  <c r="J10" i="13"/>
  <c r="I10" i="13"/>
  <c r="H10" i="13"/>
  <c r="E10" i="13"/>
  <c r="J9" i="13"/>
  <c r="H9" i="13"/>
  <c r="G9" i="13"/>
  <c r="F9" i="13"/>
  <c r="D9" i="13"/>
  <c r="E9" i="13" s="1"/>
  <c r="C9" i="13"/>
  <c r="I9" i="13" s="1"/>
  <c r="K8" i="13"/>
  <c r="J8" i="13"/>
  <c r="I8" i="13"/>
  <c r="H8" i="13"/>
  <c r="E8" i="13"/>
  <c r="J7" i="13"/>
  <c r="K7" i="13" s="1"/>
  <c r="I7" i="13"/>
  <c r="H7" i="13"/>
  <c r="E7" i="13"/>
  <c r="K6" i="13"/>
  <c r="J6" i="13"/>
  <c r="I6" i="13"/>
  <c r="H6" i="13"/>
  <c r="E6" i="13"/>
  <c r="J5" i="13"/>
  <c r="H5" i="13"/>
  <c r="G5" i="13"/>
  <c r="G61" i="13" s="1"/>
  <c r="F5" i="13"/>
  <c r="D5" i="13"/>
  <c r="E5" i="13" s="1"/>
  <c r="C5" i="13"/>
  <c r="C61" i="13" s="1"/>
  <c r="J60" i="28"/>
  <c r="K60" i="28" s="1"/>
  <c r="I60" i="28"/>
  <c r="H60" i="28"/>
  <c r="E60" i="28"/>
  <c r="J59" i="28"/>
  <c r="K59" i="28" s="1"/>
  <c r="I59" i="28"/>
  <c r="H59" i="28"/>
  <c r="E59" i="28"/>
  <c r="J58" i="28"/>
  <c r="K58" i="28" s="1"/>
  <c r="I58" i="28"/>
  <c r="H58" i="28"/>
  <c r="E58" i="28"/>
  <c r="G57" i="28"/>
  <c r="H57" i="28" s="1"/>
  <c r="F57" i="28"/>
  <c r="D57" i="28"/>
  <c r="J57" i="28" s="1"/>
  <c r="C57" i="28"/>
  <c r="I57" i="28" s="1"/>
  <c r="J56" i="28"/>
  <c r="K56" i="28" s="1"/>
  <c r="I56" i="28"/>
  <c r="H56" i="28"/>
  <c r="E56" i="28"/>
  <c r="J55" i="28"/>
  <c r="K55" i="28" s="1"/>
  <c r="I55" i="28"/>
  <c r="H55" i="28"/>
  <c r="E55" i="28"/>
  <c r="I54" i="28"/>
  <c r="G54" i="28"/>
  <c r="J54" i="28" s="1"/>
  <c r="K54" i="28" s="1"/>
  <c r="F54" i="28"/>
  <c r="D54" i="28"/>
  <c r="E54" i="28" s="1"/>
  <c r="C54" i="28"/>
  <c r="J53" i="28"/>
  <c r="K53" i="28" s="1"/>
  <c r="I53" i="28"/>
  <c r="H53" i="28"/>
  <c r="E53" i="28"/>
  <c r="J52" i="28"/>
  <c r="K52" i="28" s="1"/>
  <c r="I52" i="28"/>
  <c r="H52" i="28"/>
  <c r="E52" i="28"/>
  <c r="J51" i="28"/>
  <c r="K51" i="28" s="1"/>
  <c r="I51" i="28"/>
  <c r="H51" i="28"/>
  <c r="E51" i="28"/>
  <c r="I50" i="28"/>
  <c r="G50" i="28"/>
  <c r="J50" i="28" s="1"/>
  <c r="K50" i="28" s="1"/>
  <c r="F50" i="28"/>
  <c r="D50" i="28"/>
  <c r="E50" i="28" s="1"/>
  <c r="C50" i="28"/>
  <c r="J49" i="28"/>
  <c r="K49" i="28" s="1"/>
  <c r="I49" i="28"/>
  <c r="H49" i="28"/>
  <c r="E49" i="28"/>
  <c r="J48" i="28"/>
  <c r="K48" i="28" s="1"/>
  <c r="I48" i="28"/>
  <c r="H48" i="28"/>
  <c r="E48" i="28"/>
  <c r="J47" i="28"/>
  <c r="K47" i="28" s="1"/>
  <c r="I47" i="28"/>
  <c r="H47" i="28"/>
  <c r="E47" i="28"/>
  <c r="J46" i="28"/>
  <c r="K46" i="28" s="1"/>
  <c r="I46" i="28"/>
  <c r="H46" i="28"/>
  <c r="E46" i="28"/>
  <c r="G45" i="28"/>
  <c r="H45" i="28" s="1"/>
  <c r="F45" i="28"/>
  <c r="D45" i="28"/>
  <c r="J45" i="28" s="1"/>
  <c r="K45" i="28" s="1"/>
  <c r="C45" i="28"/>
  <c r="I45" i="28" s="1"/>
  <c r="J44" i="28"/>
  <c r="K44" i="28" s="1"/>
  <c r="I44" i="28"/>
  <c r="H44" i="28"/>
  <c r="E44" i="28"/>
  <c r="J43" i="28"/>
  <c r="K43" i="28" s="1"/>
  <c r="I43" i="28"/>
  <c r="H43" i="28"/>
  <c r="J42" i="28"/>
  <c r="K42" i="28" s="1"/>
  <c r="I42" i="28"/>
  <c r="H42" i="28"/>
  <c r="J41" i="28"/>
  <c r="K41" i="28" s="1"/>
  <c r="I41" i="28"/>
  <c r="H41" i="28"/>
  <c r="E41" i="28"/>
  <c r="I40" i="28"/>
  <c r="G40" i="28"/>
  <c r="J40" i="28" s="1"/>
  <c r="K40" i="28" s="1"/>
  <c r="F40" i="28"/>
  <c r="D40" i="28"/>
  <c r="E40" i="28" s="1"/>
  <c r="C40" i="28"/>
  <c r="J39" i="28"/>
  <c r="K39" i="28" s="1"/>
  <c r="I39" i="28"/>
  <c r="H39" i="28"/>
  <c r="E39" i="28"/>
  <c r="J38" i="28"/>
  <c r="K38" i="28" s="1"/>
  <c r="I38" i="28"/>
  <c r="H38" i="28"/>
  <c r="E38" i="28"/>
  <c r="J37" i="28"/>
  <c r="K37" i="28" s="1"/>
  <c r="G37" i="28"/>
  <c r="H37" i="28" s="1"/>
  <c r="F37" i="28"/>
  <c r="D37" i="28"/>
  <c r="E37" i="28" s="1"/>
  <c r="C37" i="28"/>
  <c r="I37" i="28" s="1"/>
  <c r="K36" i="28"/>
  <c r="J36" i="28"/>
  <c r="I36" i="28"/>
  <c r="H36" i="28"/>
  <c r="E36" i="28"/>
  <c r="J35" i="28"/>
  <c r="K35" i="28" s="1"/>
  <c r="I35" i="28"/>
  <c r="H35" i="28"/>
  <c r="E35" i="28"/>
  <c r="J34" i="28"/>
  <c r="K34" i="28" s="1"/>
  <c r="I34" i="28"/>
  <c r="H34" i="28"/>
  <c r="E34" i="28"/>
  <c r="J33" i="28"/>
  <c r="K33" i="28" s="1"/>
  <c r="I33" i="28"/>
  <c r="H33" i="28"/>
  <c r="E33" i="28"/>
  <c r="J32" i="28"/>
  <c r="K32" i="28" s="1"/>
  <c r="I32" i="28"/>
  <c r="H32" i="28"/>
  <c r="E32" i="28"/>
  <c r="J31" i="28"/>
  <c r="K31" i="28" s="1"/>
  <c r="I31" i="28"/>
  <c r="H31" i="28"/>
  <c r="E31" i="28"/>
  <c r="J30" i="28"/>
  <c r="I30" i="28"/>
  <c r="K30" i="28" s="1"/>
  <c r="H30" i="28"/>
  <c r="E30" i="28"/>
  <c r="J29" i="28"/>
  <c r="K29" i="28" s="1"/>
  <c r="I29" i="28"/>
  <c r="H29" i="28"/>
  <c r="E29" i="28"/>
  <c r="G28" i="28"/>
  <c r="H28" i="28" s="1"/>
  <c r="F28" i="28"/>
  <c r="D28" i="28"/>
  <c r="J28" i="28" s="1"/>
  <c r="C28" i="28"/>
  <c r="I28" i="28" s="1"/>
  <c r="J27" i="28"/>
  <c r="K27" i="28" s="1"/>
  <c r="I27" i="28"/>
  <c r="H27" i="28"/>
  <c r="E27" i="28"/>
  <c r="J26" i="28"/>
  <c r="I26" i="28"/>
  <c r="K26" i="28" s="1"/>
  <c r="H26" i="28"/>
  <c r="E26" i="28"/>
  <c r="J25" i="28"/>
  <c r="K25" i="28" s="1"/>
  <c r="I25" i="28"/>
  <c r="H25" i="28"/>
  <c r="E25" i="28"/>
  <c r="K24" i="28"/>
  <c r="J24" i="28"/>
  <c r="I24" i="28"/>
  <c r="H24" i="28"/>
  <c r="E24" i="28"/>
  <c r="J23" i="28"/>
  <c r="K23" i="28" s="1"/>
  <c r="I23" i="28"/>
  <c r="H23" i="28"/>
  <c r="E23" i="28"/>
  <c r="J22" i="28"/>
  <c r="K22" i="28" s="1"/>
  <c r="I22" i="28"/>
  <c r="H22" i="28"/>
  <c r="E22" i="28"/>
  <c r="J21" i="28"/>
  <c r="K21" i="28" s="1"/>
  <c r="I21" i="28"/>
  <c r="H21" i="28"/>
  <c r="E21" i="28"/>
  <c r="J20" i="28"/>
  <c r="K20" i="28" s="1"/>
  <c r="I20" i="28"/>
  <c r="H20" i="28"/>
  <c r="E20" i="28"/>
  <c r="J19" i="28"/>
  <c r="K19" i="28" s="1"/>
  <c r="I19" i="28"/>
  <c r="H19" i="28"/>
  <c r="E19" i="28"/>
  <c r="J18" i="28"/>
  <c r="I18" i="28"/>
  <c r="K18" i="28" s="1"/>
  <c r="H18" i="28"/>
  <c r="E18" i="28"/>
  <c r="J17" i="28"/>
  <c r="K17" i="28" s="1"/>
  <c r="I17" i="28"/>
  <c r="H17" i="28"/>
  <c r="E17" i="28"/>
  <c r="K16" i="28"/>
  <c r="J16" i="28"/>
  <c r="I16" i="28"/>
  <c r="H16" i="28"/>
  <c r="E16" i="28"/>
  <c r="J15" i="28"/>
  <c r="K15" i="28" s="1"/>
  <c r="I15" i="28"/>
  <c r="H15" i="28"/>
  <c r="E15" i="28"/>
  <c r="J14" i="28"/>
  <c r="I14" i="28"/>
  <c r="K14" i="28" s="1"/>
  <c r="H14" i="28"/>
  <c r="E14" i="28"/>
  <c r="J13" i="28"/>
  <c r="K13" i="28" s="1"/>
  <c r="I13" i="28"/>
  <c r="H13" i="28"/>
  <c r="E13" i="28"/>
  <c r="J12" i="28"/>
  <c r="K12" i="28" s="1"/>
  <c r="I12" i="28"/>
  <c r="H12" i="28"/>
  <c r="E12" i="28"/>
  <c r="J11" i="28"/>
  <c r="K11" i="28" s="1"/>
  <c r="I11" i="28"/>
  <c r="H11" i="28"/>
  <c r="E11" i="28"/>
  <c r="J10" i="28"/>
  <c r="I10" i="28"/>
  <c r="K10" i="28" s="1"/>
  <c r="H10" i="28"/>
  <c r="E10" i="28"/>
  <c r="G9" i="28"/>
  <c r="F9" i="28"/>
  <c r="I9" i="28" s="1"/>
  <c r="D9" i="28"/>
  <c r="E9" i="28" s="1"/>
  <c r="C9" i="28"/>
  <c r="J8" i="28"/>
  <c r="K8" i="28" s="1"/>
  <c r="I8" i="28"/>
  <c r="H8" i="28"/>
  <c r="E8" i="28"/>
  <c r="J7" i="28"/>
  <c r="K7" i="28" s="1"/>
  <c r="I7" i="28"/>
  <c r="H7" i="28"/>
  <c r="E7" i="28"/>
  <c r="J6" i="28"/>
  <c r="I6" i="28"/>
  <c r="K6" i="28" s="1"/>
  <c r="H6" i="28"/>
  <c r="E6" i="28"/>
  <c r="G5" i="28"/>
  <c r="G61" i="28" s="1"/>
  <c r="F5" i="28"/>
  <c r="I5" i="28" s="1"/>
  <c r="D5" i="28"/>
  <c r="E5" i="28" s="1"/>
  <c r="C5" i="28"/>
  <c r="C61" i="28" s="1"/>
  <c r="D61" i="18"/>
  <c r="K60" i="18"/>
  <c r="J60" i="18"/>
  <c r="I60" i="18"/>
  <c r="H60" i="18"/>
  <c r="E60" i="18"/>
  <c r="J59" i="18"/>
  <c r="K59" i="18" s="1"/>
  <c r="I59" i="18"/>
  <c r="H59" i="18"/>
  <c r="E59" i="18"/>
  <c r="J58" i="18"/>
  <c r="I58" i="18"/>
  <c r="K58" i="18" s="1"/>
  <c r="H58" i="18"/>
  <c r="E58" i="18"/>
  <c r="G57" i="18"/>
  <c r="F57" i="18"/>
  <c r="H57" i="18" s="1"/>
  <c r="D57" i="18"/>
  <c r="J57" i="18" s="1"/>
  <c r="C57" i="18"/>
  <c r="I57" i="18" s="1"/>
  <c r="K56" i="18"/>
  <c r="J56" i="18"/>
  <c r="I56" i="18"/>
  <c r="H56" i="18"/>
  <c r="E56" i="18"/>
  <c r="J55" i="18"/>
  <c r="K55" i="18" s="1"/>
  <c r="I55" i="18"/>
  <c r="H55" i="18"/>
  <c r="E55" i="18"/>
  <c r="J54" i="18"/>
  <c r="I54" i="18"/>
  <c r="K54" i="18" s="1"/>
  <c r="H54" i="18"/>
  <c r="E54" i="18"/>
  <c r="J53" i="18"/>
  <c r="K53" i="18" s="1"/>
  <c r="I53" i="18"/>
  <c r="H53" i="18"/>
  <c r="E53" i="18"/>
  <c r="J52" i="18"/>
  <c r="I52" i="18"/>
  <c r="K52" i="18" s="1"/>
  <c r="H52" i="18"/>
  <c r="E52" i="18"/>
  <c r="J51" i="18"/>
  <c r="K51" i="18" s="1"/>
  <c r="I51" i="18"/>
  <c r="H51" i="18"/>
  <c r="E51" i="18"/>
  <c r="G50" i="18"/>
  <c r="J50" i="18" s="1"/>
  <c r="K50" i="18" s="1"/>
  <c r="F50" i="18"/>
  <c r="D50" i="18"/>
  <c r="C50" i="18"/>
  <c r="I50" i="18" s="1"/>
  <c r="J49" i="18"/>
  <c r="K49" i="18" s="1"/>
  <c r="I49" i="18"/>
  <c r="H49" i="18"/>
  <c r="E49" i="18"/>
  <c r="J48" i="18"/>
  <c r="I48" i="18"/>
  <c r="K48" i="18" s="1"/>
  <c r="H48" i="18"/>
  <c r="E48" i="18"/>
  <c r="J47" i="18"/>
  <c r="K47" i="18" s="1"/>
  <c r="I47" i="18"/>
  <c r="H47" i="18"/>
  <c r="E47" i="18"/>
  <c r="K46" i="18"/>
  <c r="J46" i="18"/>
  <c r="I46" i="18"/>
  <c r="H46" i="18"/>
  <c r="E46" i="18"/>
  <c r="J45" i="18"/>
  <c r="H45" i="18"/>
  <c r="G45" i="18"/>
  <c r="F45" i="18"/>
  <c r="D45" i="18"/>
  <c r="E45" i="18" s="1"/>
  <c r="C45" i="18"/>
  <c r="I45" i="18" s="1"/>
  <c r="J44" i="18"/>
  <c r="I44" i="18"/>
  <c r="K44" i="18" s="1"/>
  <c r="H44" i="18"/>
  <c r="E44" i="18"/>
  <c r="J43" i="18"/>
  <c r="K43" i="18" s="1"/>
  <c r="I43" i="18"/>
  <c r="H43" i="18"/>
  <c r="J42" i="18"/>
  <c r="K42" i="18" s="1"/>
  <c r="I42" i="18"/>
  <c r="H42" i="18"/>
  <c r="J41" i="18"/>
  <c r="K41" i="18" s="1"/>
  <c r="I41" i="18"/>
  <c r="H41" i="18"/>
  <c r="E41" i="18"/>
  <c r="G40" i="18"/>
  <c r="H40" i="18" s="1"/>
  <c r="F40" i="18"/>
  <c r="D40" i="18"/>
  <c r="J40" i="18" s="1"/>
  <c r="C40" i="18"/>
  <c r="I40" i="18" s="1"/>
  <c r="J39" i="18"/>
  <c r="K39" i="18" s="1"/>
  <c r="I39" i="18"/>
  <c r="H39" i="18"/>
  <c r="E39" i="18"/>
  <c r="J38" i="18"/>
  <c r="I38" i="18"/>
  <c r="K38" i="18" s="1"/>
  <c r="H38" i="18"/>
  <c r="E38" i="18"/>
  <c r="G37" i="18"/>
  <c r="F37" i="18"/>
  <c r="H37" i="18" s="1"/>
  <c r="D37" i="18"/>
  <c r="E37" i="18" s="1"/>
  <c r="C37" i="18"/>
  <c r="I37" i="18" s="1"/>
  <c r="J36" i="18"/>
  <c r="I36" i="18"/>
  <c r="K36" i="18" s="1"/>
  <c r="H36" i="18"/>
  <c r="E36" i="18"/>
  <c r="J35" i="18"/>
  <c r="K35" i="18" s="1"/>
  <c r="I35" i="18"/>
  <c r="H35" i="18"/>
  <c r="E35" i="18"/>
  <c r="J34" i="18"/>
  <c r="I34" i="18"/>
  <c r="K34" i="18" s="1"/>
  <c r="H34" i="18"/>
  <c r="E34" i="18"/>
  <c r="J33" i="18"/>
  <c r="K33" i="18" s="1"/>
  <c r="I33" i="18"/>
  <c r="H33" i="18"/>
  <c r="E33" i="18"/>
  <c r="K32" i="18"/>
  <c r="J32" i="18"/>
  <c r="I32" i="18"/>
  <c r="H32" i="18"/>
  <c r="E32" i="18"/>
  <c r="J31" i="18"/>
  <c r="K31" i="18" s="1"/>
  <c r="I31" i="18"/>
  <c r="H31" i="18"/>
  <c r="E31" i="18"/>
  <c r="K30" i="18"/>
  <c r="J30" i="18"/>
  <c r="I30" i="18"/>
  <c r="H30" i="18"/>
  <c r="E30" i="18"/>
  <c r="J29" i="18"/>
  <c r="K29" i="18" s="1"/>
  <c r="I29" i="18"/>
  <c r="H29" i="18"/>
  <c r="E29" i="18"/>
  <c r="I28" i="18"/>
  <c r="G28" i="18"/>
  <c r="H28" i="18" s="1"/>
  <c r="F28" i="18"/>
  <c r="E28" i="18"/>
  <c r="D28" i="18"/>
  <c r="J28" i="18" s="1"/>
  <c r="K28" i="18" s="1"/>
  <c r="C28" i="18"/>
  <c r="J27" i="18"/>
  <c r="K27" i="18" s="1"/>
  <c r="I27" i="18"/>
  <c r="H27" i="18"/>
  <c r="E27" i="18"/>
  <c r="K26" i="18"/>
  <c r="J26" i="18"/>
  <c r="I26" i="18"/>
  <c r="H26" i="18"/>
  <c r="E26" i="18"/>
  <c r="J25" i="18"/>
  <c r="K25" i="18" s="1"/>
  <c r="I25" i="18"/>
  <c r="H25" i="18"/>
  <c r="E25" i="18"/>
  <c r="J24" i="18"/>
  <c r="I24" i="18"/>
  <c r="K24" i="18" s="1"/>
  <c r="H24" i="18"/>
  <c r="E24" i="18"/>
  <c r="J23" i="18"/>
  <c r="K23" i="18" s="1"/>
  <c r="I23" i="18"/>
  <c r="H23" i="18"/>
  <c r="E23" i="18"/>
  <c r="J22" i="18"/>
  <c r="I22" i="18"/>
  <c r="K22" i="18" s="1"/>
  <c r="H22" i="18"/>
  <c r="E22" i="18"/>
  <c r="J21" i="18"/>
  <c r="K21" i="18" s="1"/>
  <c r="I21" i="18"/>
  <c r="H21" i="18"/>
  <c r="E21" i="18"/>
  <c r="K20" i="18"/>
  <c r="J20" i="18"/>
  <c r="I20" i="18"/>
  <c r="H20" i="18"/>
  <c r="E20" i="18"/>
  <c r="J19" i="18"/>
  <c r="K19" i="18" s="1"/>
  <c r="I19" i="18"/>
  <c r="H19" i="18"/>
  <c r="E19" i="18"/>
  <c r="K18" i="18"/>
  <c r="J18" i="18"/>
  <c r="I18" i="18"/>
  <c r="H18" i="18"/>
  <c r="E18" i="18"/>
  <c r="J17" i="18"/>
  <c r="K17" i="18" s="1"/>
  <c r="I17" i="18"/>
  <c r="H17" i="18"/>
  <c r="E17" i="18"/>
  <c r="J16" i="18"/>
  <c r="I16" i="18"/>
  <c r="K16" i="18" s="1"/>
  <c r="H16" i="18"/>
  <c r="E16" i="18"/>
  <c r="J15" i="18"/>
  <c r="K15" i="18" s="1"/>
  <c r="I15" i="18"/>
  <c r="H15" i="18"/>
  <c r="E15" i="18"/>
  <c r="J14" i="18"/>
  <c r="K14" i="18" s="1"/>
  <c r="I14" i="18"/>
  <c r="H14" i="18"/>
  <c r="E14" i="18"/>
  <c r="J13" i="18"/>
  <c r="K13" i="18" s="1"/>
  <c r="I13" i="18"/>
  <c r="H13" i="18"/>
  <c r="E13" i="18"/>
  <c r="K12" i="18"/>
  <c r="J12" i="18"/>
  <c r="I12" i="18"/>
  <c r="H12" i="18"/>
  <c r="E12" i="18"/>
  <c r="J11" i="18"/>
  <c r="K11" i="18" s="1"/>
  <c r="I11" i="18"/>
  <c r="H11" i="18"/>
  <c r="E11" i="18"/>
  <c r="K10" i="18"/>
  <c r="J10" i="18"/>
  <c r="I10" i="18"/>
  <c r="H10" i="18"/>
  <c r="E10" i="18"/>
  <c r="J9" i="18"/>
  <c r="K9" i="18" s="1"/>
  <c r="H9" i="18"/>
  <c r="G9" i="18"/>
  <c r="F9" i="18"/>
  <c r="D9" i="18"/>
  <c r="E9" i="18" s="1"/>
  <c r="C9" i="18"/>
  <c r="I9" i="18" s="1"/>
  <c r="K8" i="18"/>
  <c r="J8" i="18"/>
  <c r="I8" i="18"/>
  <c r="H8" i="18"/>
  <c r="E8" i="18"/>
  <c r="J7" i="18"/>
  <c r="K7" i="18" s="1"/>
  <c r="I7" i="18"/>
  <c r="H7" i="18"/>
  <c r="E7" i="18"/>
  <c r="K6" i="18"/>
  <c r="J6" i="18"/>
  <c r="I6" i="18"/>
  <c r="H6" i="18"/>
  <c r="E6" i="18"/>
  <c r="J5" i="18"/>
  <c r="H5" i="18"/>
  <c r="G5" i="18"/>
  <c r="G61" i="18" s="1"/>
  <c r="F5" i="18"/>
  <c r="F61" i="18" s="1"/>
  <c r="D5" i="18"/>
  <c r="E5" i="18" s="1"/>
  <c r="C5" i="18"/>
  <c r="C61" i="18" s="1"/>
  <c r="K60" i="38"/>
  <c r="J60" i="38"/>
  <c r="I60" i="38"/>
  <c r="H60" i="38"/>
  <c r="E60" i="38"/>
  <c r="J59" i="38"/>
  <c r="K59" i="38" s="1"/>
  <c r="I59" i="38"/>
  <c r="H59" i="38"/>
  <c r="E59" i="38"/>
  <c r="J58" i="38"/>
  <c r="K58" i="38" s="1"/>
  <c r="I58" i="38"/>
  <c r="H58" i="38"/>
  <c r="E58" i="38"/>
  <c r="G57" i="38"/>
  <c r="H57" i="38" s="1"/>
  <c r="F57" i="38"/>
  <c r="D57" i="38"/>
  <c r="J57" i="38" s="1"/>
  <c r="K57" i="38" s="1"/>
  <c r="C57" i="38"/>
  <c r="I57" i="38" s="1"/>
  <c r="K56" i="38"/>
  <c r="J56" i="38"/>
  <c r="I56" i="38"/>
  <c r="H56" i="38"/>
  <c r="E56" i="38"/>
  <c r="J55" i="38"/>
  <c r="K55" i="38" s="1"/>
  <c r="I55" i="38"/>
  <c r="H55" i="38"/>
  <c r="E55" i="38"/>
  <c r="J54" i="38"/>
  <c r="K54" i="38" s="1"/>
  <c r="I54" i="38"/>
  <c r="H54" i="38"/>
  <c r="E54" i="38"/>
  <c r="J53" i="38"/>
  <c r="K53" i="38" s="1"/>
  <c r="I53" i="38"/>
  <c r="H53" i="38"/>
  <c r="E53" i="38"/>
  <c r="J52" i="38"/>
  <c r="I52" i="38"/>
  <c r="K52" i="38" s="1"/>
  <c r="H52" i="38"/>
  <c r="E52" i="38"/>
  <c r="J51" i="38"/>
  <c r="K51" i="38" s="1"/>
  <c r="I51" i="38"/>
  <c r="H51" i="38"/>
  <c r="E51" i="38"/>
  <c r="G50" i="38"/>
  <c r="H50" i="38" s="1"/>
  <c r="F50" i="38"/>
  <c r="D50" i="38"/>
  <c r="J50" i="38" s="1"/>
  <c r="K50" i="38" s="1"/>
  <c r="C50" i="38"/>
  <c r="I50" i="38" s="1"/>
  <c r="J49" i="38"/>
  <c r="K49" i="38" s="1"/>
  <c r="I49" i="38"/>
  <c r="H49" i="38"/>
  <c r="E49" i="38"/>
  <c r="J48" i="38"/>
  <c r="I48" i="38"/>
  <c r="K48" i="38" s="1"/>
  <c r="H48" i="38"/>
  <c r="E48" i="38"/>
  <c r="J47" i="38"/>
  <c r="K47" i="38" s="1"/>
  <c r="I47" i="38"/>
  <c r="H47" i="38"/>
  <c r="E47" i="38"/>
  <c r="K46" i="38"/>
  <c r="J46" i="38"/>
  <c r="I46" i="38"/>
  <c r="H46" i="38"/>
  <c r="E46" i="38"/>
  <c r="J45" i="38"/>
  <c r="H45" i="38"/>
  <c r="G45" i="38"/>
  <c r="F45" i="38"/>
  <c r="D45" i="38"/>
  <c r="E45" i="38" s="1"/>
  <c r="C45" i="38"/>
  <c r="I45" i="38" s="1"/>
  <c r="K45" i="38" s="1"/>
  <c r="J44" i="38"/>
  <c r="I44" i="38"/>
  <c r="K44" i="38" s="1"/>
  <c r="H44" i="38"/>
  <c r="E44" i="38"/>
  <c r="J43" i="38"/>
  <c r="K43" i="38" s="1"/>
  <c r="I43" i="38"/>
  <c r="H43" i="38"/>
  <c r="E43" i="38"/>
  <c r="K42" i="38"/>
  <c r="J42" i="38"/>
  <c r="I42" i="38"/>
  <c r="H42" i="38"/>
  <c r="E42" i="38"/>
  <c r="K41" i="38"/>
  <c r="J41" i="38"/>
  <c r="I41" i="38"/>
  <c r="H41" i="38"/>
  <c r="E41" i="38"/>
  <c r="H40" i="38"/>
  <c r="G40" i="38"/>
  <c r="F40" i="38"/>
  <c r="E40" i="38"/>
  <c r="D40" i="38"/>
  <c r="J40" i="38" s="1"/>
  <c r="K40" i="38" s="1"/>
  <c r="C40" i="38"/>
  <c r="I40" i="38" s="1"/>
  <c r="J39" i="38"/>
  <c r="K39" i="38" s="1"/>
  <c r="I39" i="38"/>
  <c r="H39" i="38"/>
  <c r="E39" i="38"/>
  <c r="K38" i="38"/>
  <c r="J38" i="38"/>
  <c r="I38" i="38"/>
  <c r="H38" i="38"/>
  <c r="E38" i="38"/>
  <c r="J37" i="38"/>
  <c r="H37" i="38"/>
  <c r="G37" i="38"/>
  <c r="F37" i="38"/>
  <c r="D37" i="38"/>
  <c r="E37" i="38" s="1"/>
  <c r="C37" i="38"/>
  <c r="I37" i="38" s="1"/>
  <c r="K37" i="38" s="1"/>
  <c r="J36" i="38"/>
  <c r="I36" i="38"/>
  <c r="K36" i="38" s="1"/>
  <c r="H36" i="38"/>
  <c r="E36" i="38"/>
  <c r="J35" i="38"/>
  <c r="K35" i="38" s="1"/>
  <c r="I35" i="38"/>
  <c r="H35" i="38"/>
  <c r="E35" i="38"/>
  <c r="K34" i="38"/>
  <c r="J34" i="38"/>
  <c r="I34" i="38"/>
  <c r="H34" i="38"/>
  <c r="E34" i="38"/>
  <c r="K33" i="38"/>
  <c r="J33" i="38"/>
  <c r="I33" i="38"/>
  <c r="H33" i="38"/>
  <c r="E33" i="38"/>
  <c r="K32" i="38"/>
  <c r="J32" i="38"/>
  <c r="I32" i="38"/>
  <c r="H32" i="38"/>
  <c r="E32" i="38"/>
  <c r="J31" i="38"/>
  <c r="K31" i="38" s="1"/>
  <c r="I31" i="38"/>
  <c r="H31" i="38"/>
  <c r="E31" i="38"/>
  <c r="J30" i="38"/>
  <c r="K30" i="38" s="1"/>
  <c r="I30" i="38"/>
  <c r="H30" i="38"/>
  <c r="E30" i="38"/>
  <c r="J29" i="38"/>
  <c r="K29" i="38" s="1"/>
  <c r="I29" i="38"/>
  <c r="H29" i="38"/>
  <c r="E29" i="38"/>
  <c r="I28" i="38"/>
  <c r="G28" i="38"/>
  <c r="H28" i="38" s="1"/>
  <c r="F28" i="38"/>
  <c r="D28" i="38"/>
  <c r="E28" i="38" s="1"/>
  <c r="C28" i="38"/>
  <c r="J27" i="38"/>
  <c r="K27" i="38" s="1"/>
  <c r="I27" i="38"/>
  <c r="H27" i="38"/>
  <c r="E27" i="38"/>
  <c r="J26" i="38"/>
  <c r="K26" i="38" s="1"/>
  <c r="I26" i="38"/>
  <c r="H26" i="38"/>
  <c r="E26" i="38"/>
  <c r="J25" i="38"/>
  <c r="K25" i="38" s="1"/>
  <c r="I25" i="38"/>
  <c r="H25" i="38"/>
  <c r="E25" i="38"/>
  <c r="J24" i="38"/>
  <c r="I24" i="38"/>
  <c r="K24" i="38" s="1"/>
  <c r="H24" i="38"/>
  <c r="E24" i="38"/>
  <c r="J23" i="38"/>
  <c r="K23" i="38" s="1"/>
  <c r="I23" i="38"/>
  <c r="H23" i="38"/>
  <c r="E23" i="38"/>
  <c r="K22" i="38"/>
  <c r="J22" i="38"/>
  <c r="I22" i="38"/>
  <c r="H22" i="38"/>
  <c r="E22" i="38"/>
  <c r="K21" i="38"/>
  <c r="J21" i="38"/>
  <c r="I21" i="38"/>
  <c r="H21" i="38"/>
  <c r="E21" i="38"/>
  <c r="K20" i="38"/>
  <c r="J20" i="38"/>
  <c r="I20" i="38"/>
  <c r="H20" i="38"/>
  <c r="E20" i="38"/>
  <c r="J19" i="38"/>
  <c r="K19" i="38" s="1"/>
  <c r="I19" i="38"/>
  <c r="H19" i="38"/>
  <c r="E19" i="38"/>
  <c r="J18" i="38"/>
  <c r="K18" i="38" s="1"/>
  <c r="I18" i="38"/>
  <c r="H18" i="38"/>
  <c r="E18" i="38"/>
  <c r="J17" i="38"/>
  <c r="K17" i="38" s="1"/>
  <c r="I17" i="38"/>
  <c r="H17" i="38"/>
  <c r="E17" i="38"/>
  <c r="J16" i="38"/>
  <c r="I16" i="38"/>
  <c r="K16" i="38" s="1"/>
  <c r="H16" i="38"/>
  <c r="E16" i="38"/>
  <c r="J15" i="38"/>
  <c r="K15" i="38" s="1"/>
  <c r="I15" i="38"/>
  <c r="H15" i="38"/>
  <c r="E15" i="38"/>
  <c r="K14" i="38"/>
  <c r="J14" i="38"/>
  <c r="I14" i="38"/>
  <c r="H14" i="38"/>
  <c r="E14" i="38"/>
  <c r="K13" i="38"/>
  <c r="J13" i="38"/>
  <c r="I13" i="38"/>
  <c r="H13" i="38"/>
  <c r="E13" i="38"/>
  <c r="K12" i="38"/>
  <c r="J12" i="38"/>
  <c r="I12" i="38"/>
  <c r="H12" i="38"/>
  <c r="E12" i="38"/>
  <c r="J11" i="38"/>
  <c r="K11" i="38" s="1"/>
  <c r="I11" i="38"/>
  <c r="H11" i="38"/>
  <c r="E11" i="38"/>
  <c r="J10" i="38"/>
  <c r="K10" i="38" s="1"/>
  <c r="I10" i="38"/>
  <c r="H10" i="38"/>
  <c r="E10" i="38"/>
  <c r="G9" i="38"/>
  <c r="H9" i="38" s="1"/>
  <c r="F9" i="38"/>
  <c r="D9" i="38"/>
  <c r="J9" i="38" s="1"/>
  <c r="K9" i="38" s="1"/>
  <c r="C9" i="38"/>
  <c r="I9" i="38" s="1"/>
  <c r="K8" i="38"/>
  <c r="J8" i="38"/>
  <c r="I8" i="38"/>
  <c r="H8" i="38"/>
  <c r="E8" i="38"/>
  <c r="J7" i="38"/>
  <c r="K7" i="38" s="1"/>
  <c r="I7" i="38"/>
  <c r="H7" i="38"/>
  <c r="E7" i="38"/>
  <c r="J6" i="38"/>
  <c r="K6" i="38" s="1"/>
  <c r="I6" i="38"/>
  <c r="H6" i="38"/>
  <c r="E6" i="38"/>
  <c r="G5" i="38"/>
  <c r="H5" i="38" s="1"/>
  <c r="H61" i="38" s="1"/>
  <c r="F5" i="38"/>
  <c r="F61" i="38" s="1"/>
  <c r="D5" i="38"/>
  <c r="J5" i="38" s="1"/>
  <c r="C5" i="38"/>
  <c r="C61" i="38" s="1"/>
  <c r="J60" i="30"/>
  <c r="I60" i="30"/>
  <c r="K60" i="30" s="1"/>
  <c r="H60" i="30"/>
  <c r="E60" i="30"/>
  <c r="J59" i="30"/>
  <c r="K59" i="30" s="1"/>
  <c r="I59" i="30"/>
  <c r="H59" i="30"/>
  <c r="E59" i="30"/>
  <c r="K58" i="30"/>
  <c r="J58" i="30"/>
  <c r="I58" i="30"/>
  <c r="H58" i="30"/>
  <c r="E58" i="30"/>
  <c r="E57" i="30" s="1"/>
  <c r="H57" i="30"/>
  <c r="G57" i="30"/>
  <c r="F57" i="30"/>
  <c r="D57" i="30"/>
  <c r="J57" i="30" s="1"/>
  <c r="C57" i="30"/>
  <c r="I57" i="30" s="1"/>
  <c r="J56" i="30"/>
  <c r="I56" i="30"/>
  <c r="K56" i="30" s="1"/>
  <c r="H56" i="30"/>
  <c r="E56" i="30"/>
  <c r="J55" i="30"/>
  <c r="K55" i="30" s="1"/>
  <c r="I55" i="30"/>
  <c r="H55" i="30"/>
  <c r="E55" i="30"/>
  <c r="G54" i="30"/>
  <c r="H54" i="30" s="1"/>
  <c r="F54" i="30"/>
  <c r="E54" i="30"/>
  <c r="D54" i="30"/>
  <c r="J54" i="30" s="1"/>
  <c r="K54" i="30" s="1"/>
  <c r="C54" i="30"/>
  <c r="I54" i="30" s="1"/>
  <c r="J53" i="30"/>
  <c r="K53" i="30" s="1"/>
  <c r="I53" i="30"/>
  <c r="H53" i="30"/>
  <c r="E53" i="30"/>
  <c r="J52" i="30"/>
  <c r="I52" i="30"/>
  <c r="K52" i="30" s="1"/>
  <c r="H52" i="30"/>
  <c r="E52" i="30"/>
  <c r="J51" i="30"/>
  <c r="K51" i="30" s="1"/>
  <c r="I51" i="30"/>
  <c r="H51" i="30"/>
  <c r="E51" i="30"/>
  <c r="G50" i="30"/>
  <c r="H50" i="30" s="1"/>
  <c r="F50" i="30"/>
  <c r="E50" i="30"/>
  <c r="D50" i="30"/>
  <c r="J50" i="30" s="1"/>
  <c r="C50" i="30"/>
  <c r="I50" i="30" s="1"/>
  <c r="J49" i="30"/>
  <c r="K49" i="30" s="1"/>
  <c r="I49" i="30"/>
  <c r="H49" i="30"/>
  <c r="E49" i="30"/>
  <c r="J48" i="30"/>
  <c r="I48" i="30"/>
  <c r="K48" i="30" s="1"/>
  <c r="H48" i="30"/>
  <c r="E48" i="30"/>
  <c r="J47" i="30"/>
  <c r="K47" i="30" s="1"/>
  <c r="I47" i="30"/>
  <c r="H47" i="30"/>
  <c r="E47" i="30"/>
  <c r="K46" i="30"/>
  <c r="J46" i="30"/>
  <c r="I46" i="30"/>
  <c r="H46" i="30"/>
  <c r="E46" i="30"/>
  <c r="H45" i="30"/>
  <c r="G45" i="30"/>
  <c r="F45" i="30"/>
  <c r="D45" i="30"/>
  <c r="J45" i="30" s="1"/>
  <c r="C45" i="30"/>
  <c r="I45" i="30" s="1"/>
  <c r="J44" i="30"/>
  <c r="I44" i="30"/>
  <c r="K44" i="30" s="1"/>
  <c r="H44" i="30"/>
  <c r="E44" i="30"/>
  <c r="J43" i="30"/>
  <c r="K43" i="30" s="1"/>
  <c r="I43" i="30"/>
  <c r="H43" i="30"/>
  <c r="E43" i="30"/>
  <c r="K42" i="30"/>
  <c r="J42" i="30"/>
  <c r="I42" i="30"/>
  <c r="H42" i="30"/>
  <c r="E42" i="30"/>
  <c r="E40" i="30" s="1"/>
  <c r="J41" i="30"/>
  <c r="K41" i="30" s="1"/>
  <c r="I41" i="30"/>
  <c r="H41" i="30"/>
  <c r="E41" i="30"/>
  <c r="I40" i="30"/>
  <c r="G40" i="30"/>
  <c r="H40" i="30" s="1"/>
  <c r="F40" i="30"/>
  <c r="D40" i="30"/>
  <c r="J40" i="30" s="1"/>
  <c r="K40" i="30" s="1"/>
  <c r="C40" i="30"/>
  <c r="J39" i="30"/>
  <c r="K39" i="30" s="1"/>
  <c r="I39" i="30"/>
  <c r="H39" i="30"/>
  <c r="E39" i="30"/>
  <c r="K38" i="30"/>
  <c r="J38" i="30"/>
  <c r="I38" i="30"/>
  <c r="H38" i="30"/>
  <c r="E38" i="30"/>
  <c r="E37" i="30" s="1"/>
  <c r="H37" i="30"/>
  <c r="G37" i="30"/>
  <c r="F37" i="30"/>
  <c r="D37" i="30"/>
  <c r="J37" i="30" s="1"/>
  <c r="C37" i="30"/>
  <c r="I37" i="30" s="1"/>
  <c r="J36" i="30"/>
  <c r="I36" i="30"/>
  <c r="K36" i="30" s="1"/>
  <c r="H36" i="30"/>
  <c r="E36" i="30"/>
  <c r="J35" i="30"/>
  <c r="K35" i="30" s="1"/>
  <c r="I35" i="30"/>
  <c r="H35" i="30"/>
  <c r="E35" i="30"/>
  <c r="K34" i="30"/>
  <c r="J34" i="30"/>
  <c r="I34" i="30"/>
  <c r="H34" i="30"/>
  <c r="E34" i="30"/>
  <c r="J33" i="30"/>
  <c r="K33" i="30" s="1"/>
  <c r="I33" i="30"/>
  <c r="H33" i="30"/>
  <c r="E33" i="30"/>
  <c r="J32" i="30"/>
  <c r="K32" i="30" s="1"/>
  <c r="I32" i="30"/>
  <c r="H32" i="30"/>
  <c r="E32" i="30"/>
  <c r="J31" i="30"/>
  <c r="K31" i="30" s="1"/>
  <c r="I31" i="30"/>
  <c r="H31" i="30"/>
  <c r="E31" i="30"/>
  <c r="K30" i="30"/>
  <c r="J30" i="30"/>
  <c r="I30" i="30"/>
  <c r="H30" i="30"/>
  <c r="E30" i="30"/>
  <c r="J29" i="30"/>
  <c r="K29" i="30" s="1"/>
  <c r="I29" i="30"/>
  <c r="H29" i="30"/>
  <c r="E29" i="30"/>
  <c r="G28" i="30"/>
  <c r="H28" i="30" s="1"/>
  <c r="F28" i="30"/>
  <c r="E28" i="30"/>
  <c r="D28" i="30"/>
  <c r="J28" i="30" s="1"/>
  <c r="K28" i="30" s="1"/>
  <c r="C28" i="30"/>
  <c r="I28" i="30" s="1"/>
  <c r="J27" i="30"/>
  <c r="K27" i="30" s="1"/>
  <c r="I27" i="30"/>
  <c r="H27" i="30"/>
  <c r="E27" i="30"/>
  <c r="K26" i="30"/>
  <c r="J26" i="30"/>
  <c r="I26" i="30"/>
  <c r="H26" i="30"/>
  <c r="E26" i="30"/>
  <c r="J25" i="30"/>
  <c r="K25" i="30" s="1"/>
  <c r="I25" i="30"/>
  <c r="H25" i="30"/>
  <c r="E25" i="30"/>
  <c r="K24" i="30"/>
  <c r="J24" i="30"/>
  <c r="I24" i="30"/>
  <c r="H24" i="30"/>
  <c r="E24" i="30"/>
  <c r="J23" i="30"/>
  <c r="K23" i="30" s="1"/>
  <c r="I23" i="30"/>
  <c r="H23" i="30"/>
  <c r="E23" i="30"/>
  <c r="K22" i="30"/>
  <c r="J22" i="30"/>
  <c r="I22" i="30"/>
  <c r="H22" i="30"/>
  <c r="E22" i="30"/>
  <c r="J21" i="30"/>
  <c r="K21" i="30" s="1"/>
  <c r="I21" i="30"/>
  <c r="H21" i="30"/>
  <c r="E21" i="30"/>
  <c r="J20" i="30"/>
  <c r="K20" i="30" s="1"/>
  <c r="I20" i="30"/>
  <c r="H20" i="30"/>
  <c r="E20" i="30"/>
  <c r="J19" i="30"/>
  <c r="K19" i="30" s="1"/>
  <c r="I19" i="30"/>
  <c r="H19" i="30"/>
  <c r="E19" i="30"/>
  <c r="K18" i="30"/>
  <c r="J18" i="30"/>
  <c r="I18" i="30"/>
  <c r="H18" i="30"/>
  <c r="E18" i="30"/>
  <c r="J17" i="30"/>
  <c r="K17" i="30" s="1"/>
  <c r="I17" i="30"/>
  <c r="H17" i="30"/>
  <c r="E17" i="30"/>
  <c r="K16" i="30"/>
  <c r="J16" i="30"/>
  <c r="I16" i="30"/>
  <c r="H16" i="30"/>
  <c r="E16" i="30"/>
  <c r="J15" i="30"/>
  <c r="K15" i="30" s="1"/>
  <c r="I15" i="30"/>
  <c r="H15" i="30"/>
  <c r="E15" i="30"/>
  <c r="K14" i="30"/>
  <c r="J14" i="30"/>
  <c r="I14" i="30"/>
  <c r="H14" i="30"/>
  <c r="E14" i="30"/>
  <c r="J13" i="30"/>
  <c r="K13" i="30" s="1"/>
  <c r="I13" i="30"/>
  <c r="H13" i="30"/>
  <c r="E13" i="30"/>
  <c r="J12" i="30"/>
  <c r="K12" i="30" s="1"/>
  <c r="I12" i="30"/>
  <c r="H12" i="30"/>
  <c r="E12" i="30"/>
  <c r="J11" i="30"/>
  <c r="K11" i="30" s="1"/>
  <c r="I11" i="30"/>
  <c r="H11" i="30"/>
  <c r="E11" i="30"/>
  <c r="K10" i="30"/>
  <c r="J10" i="30"/>
  <c r="I10" i="30"/>
  <c r="H10" i="30"/>
  <c r="E10" i="30"/>
  <c r="E9" i="30" s="1"/>
  <c r="H9" i="30"/>
  <c r="G9" i="30"/>
  <c r="F9" i="30"/>
  <c r="D9" i="30"/>
  <c r="J9" i="30" s="1"/>
  <c r="C9" i="30"/>
  <c r="I9" i="30" s="1"/>
  <c r="J8" i="30"/>
  <c r="K8" i="30" s="1"/>
  <c r="I8" i="30"/>
  <c r="H8" i="30"/>
  <c r="E8" i="30"/>
  <c r="J7" i="30"/>
  <c r="K7" i="30" s="1"/>
  <c r="I7" i="30"/>
  <c r="H7" i="30"/>
  <c r="E7" i="30"/>
  <c r="K6" i="30"/>
  <c r="J6" i="30"/>
  <c r="J5" i="30" s="1"/>
  <c r="I6" i="30"/>
  <c r="I5" i="30" s="1"/>
  <c r="I61" i="30" s="1"/>
  <c r="H6" i="30"/>
  <c r="E6" i="30"/>
  <c r="E5" i="30" s="1"/>
  <c r="H5" i="30"/>
  <c r="G5" i="30"/>
  <c r="G61" i="30" s="1"/>
  <c r="F5" i="30"/>
  <c r="F61" i="30" s="1"/>
  <c r="D5" i="30"/>
  <c r="C5" i="30"/>
  <c r="C61" i="30" s="1"/>
  <c r="J60" i="9"/>
  <c r="K60" i="9" s="1"/>
  <c r="I60" i="9"/>
  <c r="H60" i="9"/>
  <c r="E60" i="9"/>
  <c r="J59" i="9"/>
  <c r="K59" i="9" s="1"/>
  <c r="I59" i="9"/>
  <c r="H59" i="9"/>
  <c r="E59" i="9"/>
  <c r="J58" i="9"/>
  <c r="K58" i="9" s="1"/>
  <c r="I58" i="9"/>
  <c r="H58" i="9"/>
  <c r="E58" i="9"/>
  <c r="I57" i="9"/>
  <c r="G57" i="9"/>
  <c r="H57" i="9" s="1"/>
  <c r="F57" i="9"/>
  <c r="D57" i="9"/>
  <c r="J57" i="9" s="1"/>
  <c r="K57" i="9" s="1"/>
  <c r="C57" i="9"/>
  <c r="J56" i="9"/>
  <c r="K56" i="9" s="1"/>
  <c r="I56" i="9"/>
  <c r="H56" i="9"/>
  <c r="E56" i="9"/>
  <c r="J55" i="9"/>
  <c r="K55" i="9" s="1"/>
  <c r="I55" i="9"/>
  <c r="H55" i="9"/>
  <c r="E55" i="9"/>
  <c r="G54" i="9"/>
  <c r="H54" i="9" s="1"/>
  <c r="F54" i="9"/>
  <c r="I54" i="9" s="1"/>
  <c r="D54" i="9"/>
  <c r="E54" i="9" s="1"/>
  <c r="C54" i="9"/>
  <c r="J53" i="9"/>
  <c r="K53" i="9" s="1"/>
  <c r="I53" i="9"/>
  <c r="H53" i="9"/>
  <c r="E53" i="9"/>
  <c r="J52" i="9"/>
  <c r="K52" i="9" s="1"/>
  <c r="I52" i="9"/>
  <c r="H52" i="9"/>
  <c r="E52" i="9"/>
  <c r="J51" i="9"/>
  <c r="K51" i="9" s="1"/>
  <c r="I51" i="9"/>
  <c r="H51" i="9"/>
  <c r="E51" i="9"/>
  <c r="G50" i="9"/>
  <c r="H50" i="9" s="1"/>
  <c r="F50" i="9"/>
  <c r="I50" i="9" s="1"/>
  <c r="D50" i="9"/>
  <c r="E50" i="9" s="1"/>
  <c r="C50" i="9"/>
  <c r="J49" i="9"/>
  <c r="K49" i="9" s="1"/>
  <c r="I49" i="9"/>
  <c r="H49" i="9"/>
  <c r="E49" i="9"/>
  <c r="J48" i="9"/>
  <c r="K48" i="9" s="1"/>
  <c r="I48" i="9"/>
  <c r="H48" i="9"/>
  <c r="E48" i="9"/>
  <c r="J47" i="9"/>
  <c r="K47" i="9" s="1"/>
  <c r="I47" i="9"/>
  <c r="H47" i="9"/>
  <c r="E47" i="9"/>
  <c r="J46" i="9"/>
  <c r="K46" i="9" s="1"/>
  <c r="I46" i="9"/>
  <c r="H46" i="9"/>
  <c r="E46" i="9"/>
  <c r="I45" i="9"/>
  <c r="G45" i="9"/>
  <c r="H45" i="9" s="1"/>
  <c r="F45" i="9"/>
  <c r="D45" i="9"/>
  <c r="J45" i="9" s="1"/>
  <c r="K45" i="9" s="1"/>
  <c r="C45" i="9"/>
  <c r="J44" i="9"/>
  <c r="K44" i="9" s="1"/>
  <c r="I44" i="9"/>
  <c r="H44" i="9"/>
  <c r="E44" i="9"/>
  <c r="J43" i="9"/>
  <c r="K43" i="9" s="1"/>
  <c r="I43" i="9"/>
  <c r="H43" i="9"/>
  <c r="E43" i="9"/>
  <c r="J42" i="9"/>
  <c r="K42" i="9" s="1"/>
  <c r="I42" i="9"/>
  <c r="H42" i="9"/>
  <c r="E42" i="9"/>
  <c r="J41" i="9"/>
  <c r="K41" i="9" s="1"/>
  <c r="I41" i="9"/>
  <c r="H41" i="9"/>
  <c r="E41" i="9"/>
  <c r="I40" i="9"/>
  <c r="G40" i="9"/>
  <c r="H40" i="9" s="1"/>
  <c r="F40" i="9"/>
  <c r="D40" i="9"/>
  <c r="E40" i="9" s="1"/>
  <c r="C40" i="9"/>
  <c r="J39" i="9"/>
  <c r="K39" i="9" s="1"/>
  <c r="I39" i="9"/>
  <c r="H39" i="9"/>
  <c r="E39" i="9"/>
  <c r="J38" i="9"/>
  <c r="K38" i="9" s="1"/>
  <c r="I38" i="9"/>
  <c r="H38" i="9"/>
  <c r="E38" i="9"/>
  <c r="I37" i="9"/>
  <c r="G37" i="9"/>
  <c r="H37" i="9" s="1"/>
  <c r="F37" i="9"/>
  <c r="D37" i="9"/>
  <c r="J37" i="9" s="1"/>
  <c r="K37" i="9" s="1"/>
  <c r="C37" i="9"/>
  <c r="J36" i="9"/>
  <c r="K36" i="9" s="1"/>
  <c r="I36" i="9"/>
  <c r="H36" i="9"/>
  <c r="E36" i="9"/>
  <c r="J35" i="9"/>
  <c r="K35" i="9" s="1"/>
  <c r="I35" i="9"/>
  <c r="H35" i="9"/>
  <c r="E35" i="9"/>
  <c r="J34" i="9"/>
  <c r="K34" i="9" s="1"/>
  <c r="I34" i="9"/>
  <c r="H34" i="9"/>
  <c r="E34" i="9"/>
  <c r="J33" i="9"/>
  <c r="K33" i="9" s="1"/>
  <c r="I33" i="9"/>
  <c r="H33" i="9"/>
  <c r="E33" i="9"/>
  <c r="J32" i="9"/>
  <c r="I32" i="9"/>
  <c r="K32" i="9" s="1"/>
  <c r="H32" i="9"/>
  <c r="E32" i="9"/>
  <c r="K31" i="9"/>
  <c r="J31" i="9"/>
  <c r="I31" i="9"/>
  <c r="H31" i="9"/>
  <c r="E31" i="9"/>
  <c r="K30" i="9"/>
  <c r="J30" i="9"/>
  <c r="I30" i="9"/>
  <c r="H30" i="9"/>
  <c r="E30" i="9"/>
  <c r="K29" i="9"/>
  <c r="J29" i="9"/>
  <c r="I29" i="9"/>
  <c r="H29" i="9"/>
  <c r="E29" i="9"/>
  <c r="J28" i="9"/>
  <c r="K28" i="9" s="1"/>
  <c r="H28" i="9"/>
  <c r="G28" i="9"/>
  <c r="F28" i="9"/>
  <c r="E28" i="9"/>
  <c r="D28" i="9"/>
  <c r="C28" i="9"/>
  <c r="I28" i="9" s="1"/>
  <c r="K27" i="9"/>
  <c r="J27" i="9"/>
  <c r="I27" i="9"/>
  <c r="H27" i="9"/>
  <c r="E27" i="9"/>
  <c r="K26" i="9"/>
  <c r="J26" i="9"/>
  <c r="I26" i="9"/>
  <c r="H26" i="9"/>
  <c r="E26" i="9"/>
  <c r="K25" i="9"/>
  <c r="J25" i="9"/>
  <c r="I25" i="9"/>
  <c r="H25" i="9"/>
  <c r="E25" i="9"/>
  <c r="J24" i="9"/>
  <c r="K24" i="9" s="1"/>
  <c r="I24" i="9"/>
  <c r="H24" i="9"/>
  <c r="E24" i="9"/>
  <c r="J23" i="9"/>
  <c r="K23" i="9" s="1"/>
  <c r="I23" i="9"/>
  <c r="H23" i="9"/>
  <c r="E23" i="9"/>
  <c r="J22" i="9"/>
  <c r="K22" i="9" s="1"/>
  <c r="I22" i="9"/>
  <c r="H22" i="9"/>
  <c r="E22" i="9"/>
  <c r="J21" i="9"/>
  <c r="K21" i="9" s="1"/>
  <c r="I21" i="9"/>
  <c r="H21" i="9"/>
  <c r="E21" i="9"/>
  <c r="J20" i="9"/>
  <c r="I20" i="9"/>
  <c r="K20" i="9" s="1"/>
  <c r="H20" i="9"/>
  <c r="E20" i="9"/>
  <c r="K19" i="9"/>
  <c r="J19" i="9"/>
  <c r="I19" i="9"/>
  <c r="H19" i="9"/>
  <c r="E19" i="9"/>
  <c r="K18" i="9"/>
  <c r="J18" i="9"/>
  <c r="I18" i="9"/>
  <c r="H18" i="9"/>
  <c r="E18" i="9"/>
  <c r="K17" i="9"/>
  <c r="J17" i="9"/>
  <c r="I17" i="9"/>
  <c r="H17" i="9"/>
  <c r="E17" i="9"/>
  <c r="J16" i="9"/>
  <c r="K16" i="9" s="1"/>
  <c r="I16" i="9"/>
  <c r="H16" i="9"/>
  <c r="E16" i="9"/>
  <c r="J15" i="9"/>
  <c r="K15" i="9" s="1"/>
  <c r="I15" i="9"/>
  <c r="H15" i="9"/>
  <c r="E15" i="9"/>
  <c r="J14" i="9"/>
  <c r="K14" i="9" s="1"/>
  <c r="I14" i="9"/>
  <c r="H14" i="9"/>
  <c r="E14" i="9"/>
  <c r="J13" i="9"/>
  <c r="K13" i="9" s="1"/>
  <c r="I13" i="9"/>
  <c r="H13" i="9"/>
  <c r="E13" i="9"/>
  <c r="J12" i="9"/>
  <c r="I12" i="9"/>
  <c r="K12" i="9" s="1"/>
  <c r="H12" i="9"/>
  <c r="E12" i="9"/>
  <c r="K11" i="9"/>
  <c r="J11" i="9"/>
  <c r="I11" i="9"/>
  <c r="H11" i="9"/>
  <c r="E11" i="9"/>
  <c r="K10" i="9"/>
  <c r="J10" i="9"/>
  <c r="I10" i="9"/>
  <c r="H10" i="9"/>
  <c r="E10" i="9"/>
  <c r="H9" i="9"/>
  <c r="G9" i="9"/>
  <c r="F9" i="9"/>
  <c r="E9" i="9"/>
  <c r="D9" i="9"/>
  <c r="J9" i="9" s="1"/>
  <c r="C9" i="9"/>
  <c r="I9" i="9" s="1"/>
  <c r="J8" i="9"/>
  <c r="K8" i="9" s="1"/>
  <c r="I8" i="9"/>
  <c r="H8" i="9"/>
  <c r="E8" i="9"/>
  <c r="K7" i="9"/>
  <c r="J7" i="9"/>
  <c r="I7" i="9"/>
  <c r="H7" i="9"/>
  <c r="E7" i="9"/>
  <c r="K6" i="9"/>
  <c r="J6" i="9"/>
  <c r="I6" i="9"/>
  <c r="H6" i="9"/>
  <c r="E6" i="9"/>
  <c r="H5" i="9"/>
  <c r="G5" i="9"/>
  <c r="G61" i="9" s="1"/>
  <c r="F5" i="9"/>
  <c r="F61" i="9" s="1"/>
  <c r="E5" i="9"/>
  <c r="D5" i="9"/>
  <c r="J5" i="9" s="1"/>
  <c r="C5" i="9"/>
  <c r="C61" i="9" s="1"/>
  <c r="F61" i="24"/>
  <c r="J60" i="24"/>
  <c r="K60" i="24" s="1"/>
  <c r="I60" i="24"/>
  <c r="H60" i="24"/>
  <c r="E60" i="24"/>
  <c r="J59" i="24"/>
  <c r="K59" i="24" s="1"/>
  <c r="I59" i="24"/>
  <c r="H59" i="24"/>
  <c r="E59" i="24"/>
  <c r="J58" i="24"/>
  <c r="K58" i="24" s="1"/>
  <c r="I58" i="24"/>
  <c r="H58" i="24"/>
  <c r="E58" i="24"/>
  <c r="G57" i="24"/>
  <c r="H57" i="24" s="1"/>
  <c r="F57" i="24"/>
  <c r="I57" i="24" s="1"/>
  <c r="D57" i="24"/>
  <c r="J57" i="24" s="1"/>
  <c r="K57" i="24" s="1"/>
  <c r="C57" i="24"/>
  <c r="J56" i="24"/>
  <c r="K56" i="24" s="1"/>
  <c r="I56" i="24"/>
  <c r="H56" i="24"/>
  <c r="E56" i="24"/>
  <c r="J55" i="24"/>
  <c r="K55" i="24" s="1"/>
  <c r="I55" i="24"/>
  <c r="H55" i="24"/>
  <c r="E55" i="24"/>
  <c r="J54" i="24"/>
  <c r="K54" i="24" s="1"/>
  <c r="I54" i="24"/>
  <c r="H54" i="24"/>
  <c r="E54" i="24"/>
  <c r="J53" i="24"/>
  <c r="I53" i="24"/>
  <c r="K53" i="24" s="1"/>
  <c r="H53" i="24"/>
  <c r="E53" i="24"/>
  <c r="K52" i="24"/>
  <c r="J52" i="24"/>
  <c r="I52" i="24"/>
  <c r="H52" i="24"/>
  <c r="E52" i="24"/>
  <c r="K51" i="24"/>
  <c r="J51" i="24"/>
  <c r="I51" i="24"/>
  <c r="H51" i="24"/>
  <c r="E51" i="24"/>
  <c r="H50" i="24"/>
  <c r="G50" i="24"/>
  <c r="F50" i="24"/>
  <c r="E50" i="24"/>
  <c r="D50" i="24"/>
  <c r="J50" i="24" s="1"/>
  <c r="K50" i="24" s="1"/>
  <c r="C50" i="24"/>
  <c r="I50" i="24" s="1"/>
  <c r="J49" i="24"/>
  <c r="I49" i="24"/>
  <c r="K49" i="24" s="1"/>
  <c r="H49" i="24"/>
  <c r="E49" i="24"/>
  <c r="K48" i="24"/>
  <c r="J48" i="24"/>
  <c r="I48" i="24"/>
  <c r="H48" i="24"/>
  <c r="E48" i="24"/>
  <c r="K47" i="24"/>
  <c r="J47" i="24"/>
  <c r="I47" i="24"/>
  <c r="H47" i="24"/>
  <c r="E47" i="24"/>
  <c r="K46" i="24"/>
  <c r="J46" i="24"/>
  <c r="I46" i="24"/>
  <c r="H46" i="24"/>
  <c r="E46" i="24"/>
  <c r="J45" i="24"/>
  <c r="H45" i="24"/>
  <c r="G45" i="24"/>
  <c r="F45" i="24"/>
  <c r="E45" i="24"/>
  <c r="D45" i="24"/>
  <c r="C45" i="24"/>
  <c r="I45" i="24" s="1"/>
  <c r="K44" i="24"/>
  <c r="J44" i="24"/>
  <c r="I44" i="24"/>
  <c r="H44" i="24"/>
  <c r="E44" i="24"/>
  <c r="K43" i="24"/>
  <c r="J43" i="24"/>
  <c r="I43" i="24"/>
  <c r="H43" i="24"/>
  <c r="J42" i="24"/>
  <c r="K42" i="24" s="1"/>
  <c r="I42" i="24"/>
  <c r="H42" i="24"/>
  <c r="K41" i="24"/>
  <c r="J41" i="24"/>
  <c r="I41" i="24"/>
  <c r="H41" i="24"/>
  <c r="E41" i="24"/>
  <c r="H40" i="24"/>
  <c r="G40" i="24"/>
  <c r="F40" i="24"/>
  <c r="E40" i="24"/>
  <c r="D40" i="24"/>
  <c r="J40" i="24" s="1"/>
  <c r="C40" i="24"/>
  <c r="I40" i="24" s="1"/>
  <c r="J39" i="24"/>
  <c r="K39" i="24" s="1"/>
  <c r="I39" i="24"/>
  <c r="H39" i="24"/>
  <c r="E39" i="24"/>
  <c r="K38" i="24"/>
  <c r="J38" i="24"/>
  <c r="I38" i="24"/>
  <c r="H38" i="24"/>
  <c r="E38" i="24"/>
  <c r="H37" i="24"/>
  <c r="G37" i="24"/>
  <c r="F37" i="24"/>
  <c r="D37" i="24"/>
  <c r="E37" i="24" s="1"/>
  <c r="C37" i="24"/>
  <c r="I37" i="24" s="1"/>
  <c r="J36" i="24"/>
  <c r="K36" i="24" s="1"/>
  <c r="I36" i="24"/>
  <c r="H36" i="24"/>
  <c r="E36" i="24"/>
  <c r="J35" i="24"/>
  <c r="K35" i="24" s="1"/>
  <c r="I35" i="24"/>
  <c r="H35" i="24"/>
  <c r="E35" i="24"/>
  <c r="K34" i="24"/>
  <c r="J34" i="24"/>
  <c r="I34" i="24"/>
  <c r="H34" i="24"/>
  <c r="E34" i="24"/>
  <c r="K33" i="24"/>
  <c r="J33" i="24"/>
  <c r="I33" i="24"/>
  <c r="H33" i="24"/>
  <c r="E33" i="24"/>
  <c r="K32" i="24"/>
  <c r="J32" i="24"/>
  <c r="I32" i="24"/>
  <c r="H32" i="24"/>
  <c r="E32" i="24"/>
  <c r="J31" i="24"/>
  <c r="K31" i="24" s="1"/>
  <c r="I31" i="24"/>
  <c r="H31" i="24"/>
  <c r="E31" i="24"/>
  <c r="J30" i="24"/>
  <c r="K30" i="24" s="1"/>
  <c r="I30" i="24"/>
  <c r="H30" i="24"/>
  <c r="E30" i="24"/>
  <c r="J29" i="24"/>
  <c r="K29" i="24" s="1"/>
  <c r="I29" i="24"/>
  <c r="H29" i="24"/>
  <c r="E29" i="24"/>
  <c r="I28" i="24"/>
  <c r="G28" i="24"/>
  <c r="H28" i="24" s="1"/>
  <c r="F28" i="24"/>
  <c r="D28" i="24"/>
  <c r="E28" i="24" s="1"/>
  <c r="C28" i="24"/>
  <c r="J27" i="24"/>
  <c r="K27" i="24" s="1"/>
  <c r="I27" i="24"/>
  <c r="H27" i="24"/>
  <c r="E27" i="24"/>
  <c r="J26" i="24"/>
  <c r="K26" i="24" s="1"/>
  <c r="I26" i="24"/>
  <c r="H26" i="24"/>
  <c r="E26" i="24"/>
  <c r="J25" i="24"/>
  <c r="K25" i="24" s="1"/>
  <c r="I25" i="24"/>
  <c r="H25" i="24"/>
  <c r="E25" i="24"/>
  <c r="J24" i="24"/>
  <c r="K24" i="24" s="1"/>
  <c r="I24" i="24"/>
  <c r="H24" i="24"/>
  <c r="E24" i="24"/>
  <c r="J23" i="24"/>
  <c r="K23" i="24" s="1"/>
  <c r="I23" i="24"/>
  <c r="H23" i="24"/>
  <c r="E23" i="24"/>
  <c r="K22" i="24"/>
  <c r="J22" i="24"/>
  <c r="I22" i="24"/>
  <c r="H22" i="24"/>
  <c r="E22" i="24"/>
  <c r="K21" i="24"/>
  <c r="J21" i="24"/>
  <c r="I21" i="24"/>
  <c r="H21" i="24"/>
  <c r="E21" i="24"/>
  <c r="K20" i="24"/>
  <c r="J20" i="24"/>
  <c r="I20" i="24"/>
  <c r="H20" i="24"/>
  <c r="E20" i="24"/>
  <c r="J19" i="24"/>
  <c r="K19" i="24" s="1"/>
  <c r="I19" i="24"/>
  <c r="H19" i="24"/>
  <c r="E19" i="24"/>
  <c r="J18" i="24"/>
  <c r="K18" i="24" s="1"/>
  <c r="I18" i="24"/>
  <c r="H18" i="24"/>
  <c r="E18" i="24"/>
  <c r="J17" i="24"/>
  <c r="K17" i="24" s="1"/>
  <c r="I17" i="24"/>
  <c r="H17" i="24"/>
  <c r="E17" i="24"/>
  <c r="J16" i="24"/>
  <c r="K16" i="24" s="1"/>
  <c r="I16" i="24"/>
  <c r="H16" i="24"/>
  <c r="E16" i="24"/>
  <c r="J15" i="24"/>
  <c r="K15" i="24" s="1"/>
  <c r="I15" i="24"/>
  <c r="H15" i="24"/>
  <c r="E15" i="24"/>
  <c r="K14" i="24"/>
  <c r="J14" i="24"/>
  <c r="I14" i="24"/>
  <c r="H14" i="24"/>
  <c r="E14" i="24"/>
  <c r="K13" i="24"/>
  <c r="J13" i="24"/>
  <c r="I13" i="24"/>
  <c r="H13" i="24"/>
  <c r="E13" i="24"/>
  <c r="K12" i="24"/>
  <c r="J12" i="24"/>
  <c r="I12" i="24"/>
  <c r="H12" i="24"/>
  <c r="E12" i="24"/>
  <c r="J11" i="24"/>
  <c r="K11" i="24" s="1"/>
  <c r="I11" i="24"/>
  <c r="H11" i="24"/>
  <c r="E11" i="24"/>
  <c r="J10" i="24"/>
  <c r="K10" i="24" s="1"/>
  <c r="I10" i="24"/>
  <c r="H10" i="24"/>
  <c r="E10" i="24"/>
  <c r="G9" i="24"/>
  <c r="H9" i="24" s="1"/>
  <c r="F9" i="24"/>
  <c r="D9" i="24"/>
  <c r="E9" i="24" s="1"/>
  <c r="C9" i="24"/>
  <c r="I9" i="24" s="1"/>
  <c r="K8" i="24"/>
  <c r="J8" i="24"/>
  <c r="I8" i="24"/>
  <c r="H8" i="24"/>
  <c r="E8" i="24"/>
  <c r="J7" i="24"/>
  <c r="K7" i="24" s="1"/>
  <c r="I7" i="24"/>
  <c r="H7" i="24"/>
  <c r="E7" i="24"/>
  <c r="J6" i="24"/>
  <c r="K6" i="24" s="1"/>
  <c r="I6" i="24"/>
  <c r="H6" i="24"/>
  <c r="E6" i="24"/>
  <c r="G5" i="24"/>
  <c r="H5" i="24" s="1"/>
  <c r="H61" i="24" s="1"/>
  <c r="F5" i="24"/>
  <c r="D5" i="24"/>
  <c r="E5" i="24" s="1"/>
  <c r="E61" i="24" s="1"/>
  <c r="C5" i="24"/>
  <c r="C61" i="24" s="1"/>
  <c r="D61" i="36"/>
  <c r="J60" i="36"/>
  <c r="K60" i="36" s="1"/>
  <c r="I60" i="36"/>
  <c r="H60" i="36"/>
  <c r="E60" i="36"/>
  <c r="J59" i="36"/>
  <c r="K59" i="36" s="1"/>
  <c r="I59" i="36"/>
  <c r="H59" i="36"/>
  <c r="E59" i="36"/>
  <c r="J58" i="36"/>
  <c r="K58" i="36" s="1"/>
  <c r="I58" i="36"/>
  <c r="H58" i="36"/>
  <c r="E58" i="36"/>
  <c r="G57" i="36"/>
  <c r="H57" i="36" s="1"/>
  <c r="F57" i="36"/>
  <c r="D57" i="36"/>
  <c r="J57" i="36" s="1"/>
  <c r="K57" i="36" s="1"/>
  <c r="C57" i="36"/>
  <c r="I57" i="36" s="1"/>
  <c r="J56" i="36"/>
  <c r="K56" i="36" s="1"/>
  <c r="I56" i="36"/>
  <c r="H56" i="36"/>
  <c r="E56" i="36"/>
  <c r="J55" i="36"/>
  <c r="K55" i="36" s="1"/>
  <c r="I55" i="36"/>
  <c r="H55" i="36"/>
  <c r="E55" i="36"/>
  <c r="J54" i="36"/>
  <c r="K54" i="36" s="1"/>
  <c r="I54" i="36"/>
  <c r="H54" i="36"/>
  <c r="E54" i="36"/>
  <c r="K53" i="36"/>
  <c r="J53" i="36"/>
  <c r="I53" i="36"/>
  <c r="H53" i="36"/>
  <c r="E53" i="36"/>
  <c r="J52" i="36"/>
  <c r="K52" i="36" s="1"/>
  <c r="I52" i="36"/>
  <c r="H52" i="36"/>
  <c r="E52" i="36"/>
  <c r="J51" i="36"/>
  <c r="K51" i="36" s="1"/>
  <c r="I51" i="36"/>
  <c r="H51" i="36"/>
  <c r="E51" i="36"/>
  <c r="G50" i="36"/>
  <c r="H50" i="36" s="1"/>
  <c r="F50" i="36"/>
  <c r="D50" i="36"/>
  <c r="J50" i="36" s="1"/>
  <c r="C50" i="36"/>
  <c r="I50" i="36" s="1"/>
  <c r="K49" i="36"/>
  <c r="J49" i="36"/>
  <c r="I49" i="36"/>
  <c r="H49" i="36"/>
  <c r="E49" i="36"/>
  <c r="J48" i="36"/>
  <c r="K48" i="36" s="1"/>
  <c r="I48" i="36"/>
  <c r="H48" i="36"/>
  <c r="E48" i="36"/>
  <c r="J47" i="36"/>
  <c r="K47" i="36" s="1"/>
  <c r="I47" i="36"/>
  <c r="H47" i="36"/>
  <c r="E47" i="36"/>
  <c r="K46" i="36"/>
  <c r="J46" i="36"/>
  <c r="I46" i="36"/>
  <c r="H46" i="36"/>
  <c r="E46" i="36"/>
  <c r="I45" i="36"/>
  <c r="H45" i="36"/>
  <c r="G45" i="36"/>
  <c r="F45" i="36"/>
  <c r="D45" i="36"/>
  <c r="E45" i="36" s="1"/>
  <c r="C45" i="36"/>
  <c r="J44" i="36"/>
  <c r="K44" i="36" s="1"/>
  <c r="I44" i="36"/>
  <c r="H44" i="36"/>
  <c r="E44" i="36"/>
  <c r="J43" i="36"/>
  <c r="K43" i="36" s="1"/>
  <c r="I43" i="36"/>
  <c r="H43" i="36"/>
  <c r="J42" i="36"/>
  <c r="K42" i="36" s="1"/>
  <c r="I42" i="36"/>
  <c r="H42" i="36"/>
  <c r="J41" i="36"/>
  <c r="K41" i="36" s="1"/>
  <c r="I41" i="36"/>
  <c r="H41" i="36"/>
  <c r="E41" i="36"/>
  <c r="G40" i="36"/>
  <c r="H40" i="36" s="1"/>
  <c r="F40" i="36"/>
  <c r="D40" i="36"/>
  <c r="J40" i="36" s="1"/>
  <c r="C40" i="36"/>
  <c r="I40" i="36" s="1"/>
  <c r="K39" i="36"/>
  <c r="J39" i="36"/>
  <c r="I39" i="36"/>
  <c r="H39" i="36"/>
  <c r="E39" i="36"/>
  <c r="J38" i="36"/>
  <c r="K38" i="36" s="1"/>
  <c r="I38" i="36"/>
  <c r="H38" i="36"/>
  <c r="E38" i="36"/>
  <c r="G37" i="36"/>
  <c r="H37" i="36" s="1"/>
  <c r="F37" i="36"/>
  <c r="I37" i="36" s="1"/>
  <c r="E37" i="36"/>
  <c r="D37" i="36"/>
  <c r="J37" i="36" s="1"/>
  <c r="K37" i="36" s="1"/>
  <c r="C37" i="36"/>
  <c r="J36" i="36"/>
  <c r="K36" i="36" s="1"/>
  <c r="I36" i="36"/>
  <c r="H36" i="36"/>
  <c r="E36" i="36"/>
  <c r="K35" i="36"/>
  <c r="J35" i="36"/>
  <c r="I35" i="36"/>
  <c r="H35" i="36"/>
  <c r="E35" i="36"/>
  <c r="J34" i="36"/>
  <c r="K34" i="36" s="1"/>
  <c r="I34" i="36"/>
  <c r="H34" i="36"/>
  <c r="E34" i="36"/>
  <c r="J33" i="36"/>
  <c r="K33" i="36" s="1"/>
  <c r="I33" i="36"/>
  <c r="H33" i="36"/>
  <c r="E33" i="36"/>
  <c r="K32" i="36"/>
  <c r="J32" i="36"/>
  <c r="I32" i="36"/>
  <c r="H32" i="36"/>
  <c r="E32" i="36"/>
  <c r="J31" i="36"/>
  <c r="I31" i="36"/>
  <c r="K31" i="36" s="1"/>
  <c r="H31" i="36"/>
  <c r="E31" i="36"/>
  <c r="J30" i="36"/>
  <c r="K30" i="36" s="1"/>
  <c r="I30" i="36"/>
  <c r="H30" i="36"/>
  <c r="E30" i="36"/>
  <c r="J29" i="36"/>
  <c r="K29" i="36" s="1"/>
  <c r="I29" i="36"/>
  <c r="H29" i="36"/>
  <c r="E29" i="36"/>
  <c r="G28" i="36"/>
  <c r="H28" i="36" s="1"/>
  <c r="F28" i="36"/>
  <c r="D28" i="36"/>
  <c r="E28" i="36" s="1"/>
  <c r="C28" i="36"/>
  <c r="I28" i="36" s="1"/>
  <c r="J27" i="36"/>
  <c r="I27" i="36"/>
  <c r="K27" i="36" s="1"/>
  <c r="H27" i="36"/>
  <c r="E27" i="36"/>
  <c r="J26" i="36"/>
  <c r="K26" i="36" s="1"/>
  <c r="I26" i="36"/>
  <c r="H26" i="36"/>
  <c r="E26" i="36"/>
  <c r="J25" i="36"/>
  <c r="K25" i="36" s="1"/>
  <c r="I25" i="36"/>
  <c r="H25" i="36"/>
  <c r="E25" i="36"/>
  <c r="J24" i="36"/>
  <c r="K24" i="36" s="1"/>
  <c r="I24" i="36"/>
  <c r="H24" i="36"/>
  <c r="E24" i="36"/>
  <c r="J23" i="36"/>
  <c r="I23" i="36"/>
  <c r="K23" i="36" s="1"/>
  <c r="H23" i="36"/>
  <c r="E23" i="36"/>
  <c r="J22" i="36"/>
  <c r="K22" i="36" s="1"/>
  <c r="I22" i="36"/>
  <c r="H22" i="36"/>
  <c r="E22" i="36"/>
  <c r="J21" i="36"/>
  <c r="K21" i="36" s="1"/>
  <c r="I21" i="36"/>
  <c r="H21" i="36"/>
  <c r="E21" i="36"/>
  <c r="K20" i="36"/>
  <c r="J20" i="36"/>
  <c r="I20" i="36"/>
  <c r="H20" i="36"/>
  <c r="E20" i="36"/>
  <c r="J19" i="36"/>
  <c r="I19" i="36"/>
  <c r="K19" i="36" s="1"/>
  <c r="H19" i="36"/>
  <c r="E19" i="36"/>
  <c r="J18" i="36"/>
  <c r="K18" i="36" s="1"/>
  <c r="I18" i="36"/>
  <c r="H18" i="36"/>
  <c r="E18" i="36"/>
  <c r="J17" i="36"/>
  <c r="K17" i="36" s="1"/>
  <c r="I17" i="36"/>
  <c r="H17" i="36"/>
  <c r="E17" i="36"/>
  <c r="J16" i="36"/>
  <c r="K16" i="36" s="1"/>
  <c r="I16" i="36"/>
  <c r="H16" i="36"/>
  <c r="E16" i="36"/>
  <c r="J15" i="36"/>
  <c r="K15" i="36" s="1"/>
  <c r="I15" i="36"/>
  <c r="H15" i="36"/>
  <c r="E15" i="36"/>
  <c r="J14" i="36"/>
  <c r="K14" i="36" s="1"/>
  <c r="I14" i="36"/>
  <c r="H14" i="36"/>
  <c r="E14" i="36"/>
  <c r="J13" i="36"/>
  <c r="K13" i="36" s="1"/>
  <c r="I13" i="36"/>
  <c r="H13" i="36"/>
  <c r="E13" i="36"/>
  <c r="K12" i="36"/>
  <c r="J12" i="36"/>
  <c r="I12" i="36"/>
  <c r="H12" i="36"/>
  <c r="E12" i="36"/>
  <c r="J11" i="36"/>
  <c r="I11" i="36"/>
  <c r="K11" i="36" s="1"/>
  <c r="H11" i="36"/>
  <c r="E11" i="36"/>
  <c r="J10" i="36"/>
  <c r="K10" i="36" s="1"/>
  <c r="I10" i="36"/>
  <c r="H10" i="36"/>
  <c r="E10" i="36"/>
  <c r="J9" i="36"/>
  <c r="K9" i="36" s="1"/>
  <c r="G9" i="36"/>
  <c r="H9" i="36" s="1"/>
  <c r="F9" i="36"/>
  <c r="D9" i="36"/>
  <c r="C9" i="36"/>
  <c r="I9" i="36" s="1"/>
  <c r="K8" i="36"/>
  <c r="J8" i="36"/>
  <c r="I8" i="36"/>
  <c r="H8" i="36"/>
  <c r="E8" i="36"/>
  <c r="J7" i="36"/>
  <c r="I7" i="36"/>
  <c r="K7" i="36" s="1"/>
  <c r="H7" i="36"/>
  <c r="E7" i="36"/>
  <c r="J6" i="36"/>
  <c r="K6" i="36" s="1"/>
  <c r="I6" i="36"/>
  <c r="H6" i="36"/>
  <c r="E6" i="36"/>
  <c r="J5" i="36"/>
  <c r="G5" i="36"/>
  <c r="H5" i="36" s="1"/>
  <c r="F5" i="36"/>
  <c r="F61" i="36" s="1"/>
  <c r="D5" i="36"/>
  <c r="C5" i="36"/>
  <c r="C61" i="36" s="1"/>
  <c r="J60" i="10"/>
  <c r="K60" i="10" s="1"/>
  <c r="I60" i="10"/>
  <c r="H60" i="10"/>
  <c r="E60" i="10"/>
  <c r="J59" i="10"/>
  <c r="K59" i="10" s="1"/>
  <c r="I59" i="10"/>
  <c r="H59" i="10"/>
  <c r="E59" i="10"/>
  <c r="J58" i="10"/>
  <c r="K58" i="10" s="1"/>
  <c r="I58" i="10"/>
  <c r="H58" i="10"/>
  <c r="E58" i="10"/>
  <c r="G57" i="10"/>
  <c r="H57" i="10" s="1"/>
  <c r="F57" i="10"/>
  <c r="D57" i="10"/>
  <c r="J57" i="10" s="1"/>
  <c r="C57" i="10"/>
  <c r="I57" i="10" s="1"/>
  <c r="J56" i="10"/>
  <c r="K56" i="10" s="1"/>
  <c r="I56" i="10"/>
  <c r="H56" i="10"/>
  <c r="E56" i="10"/>
  <c r="J55" i="10"/>
  <c r="K55" i="10" s="1"/>
  <c r="I55" i="10"/>
  <c r="H55" i="10"/>
  <c r="E55" i="10"/>
  <c r="J54" i="10"/>
  <c r="K54" i="10" s="1"/>
  <c r="I54" i="10"/>
  <c r="H54" i="10"/>
  <c r="E54" i="10"/>
  <c r="K53" i="10"/>
  <c r="J53" i="10"/>
  <c r="I53" i="10"/>
  <c r="H53" i="10"/>
  <c r="E53" i="10"/>
  <c r="J52" i="10"/>
  <c r="I52" i="10"/>
  <c r="K52" i="10" s="1"/>
  <c r="H52" i="10"/>
  <c r="E52" i="10"/>
  <c r="J51" i="10"/>
  <c r="I51" i="10"/>
  <c r="K51" i="10" s="1"/>
  <c r="H51" i="10"/>
  <c r="E51" i="10"/>
  <c r="J50" i="10"/>
  <c r="G50" i="10"/>
  <c r="F50" i="10"/>
  <c r="H50" i="10" s="1"/>
  <c r="D50" i="10"/>
  <c r="C50" i="10"/>
  <c r="I50" i="10" s="1"/>
  <c r="K50" i="10" s="1"/>
  <c r="K49" i="10"/>
  <c r="J49" i="10"/>
  <c r="I49" i="10"/>
  <c r="H49" i="10"/>
  <c r="E49" i="10"/>
  <c r="J48" i="10"/>
  <c r="I48" i="10"/>
  <c r="K48" i="10" s="1"/>
  <c r="H48" i="10"/>
  <c r="E48" i="10"/>
  <c r="J47" i="10"/>
  <c r="I47" i="10"/>
  <c r="K47" i="10" s="1"/>
  <c r="H47" i="10"/>
  <c r="E47" i="10"/>
  <c r="K46" i="10"/>
  <c r="J46" i="10"/>
  <c r="I46" i="10"/>
  <c r="H46" i="10"/>
  <c r="E46" i="10"/>
  <c r="H45" i="10"/>
  <c r="G45" i="10"/>
  <c r="J45" i="10" s="1"/>
  <c r="F45" i="10"/>
  <c r="D45" i="10"/>
  <c r="C45" i="10"/>
  <c r="E45" i="10" s="1"/>
  <c r="J44" i="10"/>
  <c r="K44" i="10" s="1"/>
  <c r="I44" i="10"/>
  <c r="H44" i="10"/>
  <c r="E44" i="10"/>
  <c r="J43" i="10"/>
  <c r="I43" i="10"/>
  <c r="K43" i="10" s="1"/>
  <c r="H43" i="10"/>
  <c r="E43" i="10"/>
  <c r="K42" i="10"/>
  <c r="J42" i="10"/>
  <c r="I42" i="10"/>
  <c r="H42" i="10"/>
  <c r="E42" i="10"/>
  <c r="K41" i="10"/>
  <c r="J41" i="10"/>
  <c r="I41" i="10"/>
  <c r="H41" i="10"/>
  <c r="E41" i="10"/>
  <c r="H40" i="10"/>
  <c r="G40" i="10"/>
  <c r="F40" i="10"/>
  <c r="E40" i="10"/>
  <c r="D40" i="10"/>
  <c r="J40" i="10" s="1"/>
  <c r="C40" i="10"/>
  <c r="I40" i="10" s="1"/>
  <c r="J39" i="10"/>
  <c r="I39" i="10"/>
  <c r="K39" i="10" s="1"/>
  <c r="H39" i="10"/>
  <c r="E39" i="10"/>
  <c r="K38" i="10"/>
  <c r="J38" i="10"/>
  <c r="I38" i="10"/>
  <c r="H38" i="10"/>
  <c r="E38" i="10"/>
  <c r="H37" i="10"/>
  <c r="G37" i="10"/>
  <c r="F37" i="10"/>
  <c r="D37" i="10"/>
  <c r="J37" i="10" s="1"/>
  <c r="C37" i="10"/>
  <c r="E37" i="10" s="1"/>
  <c r="J36" i="10"/>
  <c r="K36" i="10" s="1"/>
  <c r="I36" i="10"/>
  <c r="H36" i="10"/>
  <c r="E36" i="10"/>
  <c r="J35" i="10"/>
  <c r="I35" i="10"/>
  <c r="K35" i="10" s="1"/>
  <c r="H35" i="10"/>
  <c r="E35" i="10"/>
  <c r="K34" i="10"/>
  <c r="J34" i="10"/>
  <c r="I34" i="10"/>
  <c r="H34" i="10"/>
  <c r="E34" i="10"/>
  <c r="K33" i="10"/>
  <c r="J33" i="10"/>
  <c r="I33" i="10"/>
  <c r="H33" i="10"/>
  <c r="E33" i="10"/>
  <c r="J32" i="10"/>
  <c r="K32" i="10" s="1"/>
  <c r="I32" i="10"/>
  <c r="H32" i="10"/>
  <c r="E32" i="10"/>
  <c r="J31" i="10"/>
  <c r="K31" i="10" s="1"/>
  <c r="I31" i="10"/>
  <c r="H31" i="10"/>
  <c r="E31" i="10"/>
  <c r="J30" i="10"/>
  <c r="K30" i="10" s="1"/>
  <c r="I30" i="10"/>
  <c r="H30" i="10"/>
  <c r="E30" i="10"/>
  <c r="K29" i="10"/>
  <c r="J29" i="10"/>
  <c r="I29" i="10"/>
  <c r="H29" i="10"/>
  <c r="E29" i="10"/>
  <c r="I28" i="10"/>
  <c r="H28" i="10"/>
  <c r="G28" i="10"/>
  <c r="F28" i="10"/>
  <c r="D28" i="10"/>
  <c r="E28" i="10" s="1"/>
  <c r="C28" i="10"/>
  <c r="J27" i="10"/>
  <c r="K27" i="10" s="1"/>
  <c r="I27" i="10"/>
  <c r="H27" i="10"/>
  <c r="E27" i="10"/>
  <c r="J26" i="10"/>
  <c r="K26" i="10" s="1"/>
  <c r="I26" i="10"/>
  <c r="H26" i="10"/>
  <c r="E26" i="10"/>
  <c r="K25" i="10"/>
  <c r="J25" i="10"/>
  <c r="I25" i="10"/>
  <c r="H25" i="10"/>
  <c r="E25" i="10"/>
  <c r="J24" i="10"/>
  <c r="I24" i="10"/>
  <c r="K24" i="10" s="1"/>
  <c r="H24" i="10"/>
  <c r="E24" i="10"/>
  <c r="J23" i="10"/>
  <c r="I23" i="10"/>
  <c r="K23" i="10" s="1"/>
  <c r="H23" i="10"/>
  <c r="E23" i="10"/>
  <c r="K22" i="10"/>
  <c r="J22" i="10"/>
  <c r="I22" i="10"/>
  <c r="H22" i="10"/>
  <c r="E22" i="10"/>
  <c r="K21" i="10"/>
  <c r="J21" i="10"/>
  <c r="I21" i="10"/>
  <c r="H21" i="10"/>
  <c r="E21" i="10"/>
  <c r="J20" i="10"/>
  <c r="K20" i="10" s="1"/>
  <c r="I20" i="10"/>
  <c r="H20" i="10"/>
  <c r="E20" i="10"/>
  <c r="J19" i="10"/>
  <c r="K19" i="10" s="1"/>
  <c r="I19" i="10"/>
  <c r="H19" i="10"/>
  <c r="E19" i="10"/>
  <c r="J18" i="10"/>
  <c r="K18" i="10" s="1"/>
  <c r="I18" i="10"/>
  <c r="H18" i="10"/>
  <c r="E18" i="10"/>
  <c r="K17" i="10"/>
  <c r="J17" i="10"/>
  <c r="I17" i="10"/>
  <c r="H17" i="10"/>
  <c r="E17" i="10"/>
  <c r="J16" i="10"/>
  <c r="K16" i="10" s="1"/>
  <c r="I16" i="10"/>
  <c r="H16" i="10"/>
  <c r="E16" i="10"/>
  <c r="J15" i="10"/>
  <c r="I15" i="10"/>
  <c r="K15" i="10" s="1"/>
  <c r="H15" i="10"/>
  <c r="E15" i="10"/>
  <c r="K14" i="10"/>
  <c r="J14" i="10"/>
  <c r="I14" i="10"/>
  <c r="H14" i="10"/>
  <c r="E14" i="10"/>
  <c r="K13" i="10"/>
  <c r="J13" i="10"/>
  <c r="I13" i="10"/>
  <c r="H13" i="10"/>
  <c r="E13" i="10"/>
  <c r="J12" i="10"/>
  <c r="K12" i="10" s="1"/>
  <c r="I12" i="10"/>
  <c r="H12" i="10"/>
  <c r="E12" i="10"/>
  <c r="J11" i="10"/>
  <c r="K11" i="10" s="1"/>
  <c r="I11" i="10"/>
  <c r="H11" i="10"/>
  <c r="E11" i="10"/>
  <c r="J10" i="10"/>
  <c r="K10" i="10" s="1"/>
  <c r="I10" i="10"/>
  <c r="H10" i="10"/>
  <c r="E10" i="10"/>
  <c r="G9" i="10"/>
  <c r="H9" i="10" s="1"/>
  <c r="F9" i="10"/>
  <c r="D9" i="10"/>
  <c r="J9" i="10" s="1"/>
  <c r="C9" i="10"/>
  <c r="I9" i="10" s="1"/>
  <c r="J8" i="10"/>
  <c r="K8" i="10" s="1"/>
  <c r="I8" i="10"/>
  <c r="H8" i="10"/>
  <c r="E8" i="10"/>
  <c r="J7" i="10"/>
  <c r="K7" i="10" s="1"/>
  <c r="I7" i="10"/>
  <c r="H7" i="10"/>
  <c r="E7" i="10"/>
  <c r="J6" i="10"/>
  <c r="K6" i="10" s="1"/>
  <c r="I6" i="10"/>
  <c r="H6" i="10"/>
  <c r="E6" i="10"/>
  <c r="G5" i="10"/>
  <c r="H5" i="10" s="1"/>
  <c r="H61" i="10" s="1"/>
  <c r="F5" i="10"/>
  <c r="F61" i="10" s="1"/>
  <c r="D5" i="10"/>
  <c r="J5" i="10" s="1"/>
  <c r="C5" i="10"/>
  <c r="C61" i="10" s="1"/>
  <c r="J60" i="16"/>
  <c r="K60" i="16" s="1"/>
  <c r="I60" i="16"/>
  <c r="H60" i="16"/>
  <c r="E60" i="16"/>
  <c r="K59" i="16"/>
  <c r="J59" i="16"/>
  <c r="I59" i="16"/>
  <c r="H59" i="16"/>
  <c r="E59" i="16"/>
  <c r="J58" i="16"/>
  <c r="I58" i="16"/>
  <c r="K58" i="16" s="1"/>
  <c r="H58" i="16"/>
  <c r="E58" i="16"/>
  <c r="G57" i="16"/>
  <c r="F57" i="16"/>
  <c r="H57" i="16" s="1"/>
  <c r="E57" i="16"/>
  <c r="D57" i="16"/>
  <c r="J57" i="16" s="1"/>
  <c r="K57" i="16" s="1"/>
  <c r="C57" i="16"/>
  <c r="I57" i="16" s="1"/>
  <c r="J56" i="16"/>
  <c r="K56" i="16" s="1"/>
  <c r="I56" i="16"/>
  <c r="H56" i="16"/>
  <c r="E56" i="16"/>
  <c r="K55" i="16"/>
  <c r="J55" i="16"/>
  <c r="I55" i="16"/>
  <c r="H55" i="16"/>
  <c r="E55" i="16"/>
  <c r="J54" i="16"/>
  <c r="I54" i="16"/>
  <c r="K54" i="16" s="1"/>
  <c r="H54" i="16"/>
  <c r="E54" i="16"/>
  <c r="K53" i="16"/>
  <c r="J53" i="16"/>
  <c r="I53" i="16"/>
  <c r="H53" i="16"/>
  <c r="E53" i="16"/>
  <c r="K52" i="16"/>
  <c r="J52" i="16"/>
  <c r="I52" i="16"/>
  <c r="H52" i="16"/>
  <c r="E52" i="16"/>
  <c r="J51" i="16"/>
  <c r="K51" i="16" s="1"/>
  <c r="I51" i="16"/>
  <c r="H51" i="16"/>
  <c r="E51" i="16"/>
  <c r="G50" i="16"/>
  <c r="H50" i="16" s="1"/>
  <c r="F50" i="16"/>
  <c r="E50" i="16"/>
  <c r="D50" i="16"/>
  <c r="J50" i="16" s="1"/>
  <c r="K50" i="16" s="1"/>
  <c r="C50" i="16"/>
  <c r="I50" i="16" s="1"/>
  <c r="K49" i="16"/>
  <c r="J49" i="16"/>
  <c r="I49" i="16"/>
  <c r="H49" i="16"/>
  <c r="E49" i="16"/>
  <c r="K48" i="16"/>
  <c r="J48" i="16"/>
  <c r="I48" i="16"/>
  <c r="H48" i="16"/>
  <c r="E48" i="16"/>
  <c r="J47" i="16"/>
  <c r="K47" i="16" s="1"/>
  <c r="I47" i="16"/>
  <c r="H47" i="16"/>
  <c r="E47" i="16"/>
  <c r="J46" i="16"/>
  <c r="K46" i="16" s="1"/>
  <c r="I46" i="16"/>
  <c r="H46" i="16"/>
  <c r="E46" i="16"/>
  <c r="J45" i="16"/>
  <c r="K45" i="16" s="1"/>
  <c r="I45" i="16"/>
  <c r="G45" i="16"/>
  <c r="H45" i="16" s="1"/>
  <c r="F45" i="16"/>
  <c r="D45" i="16"/>
  <c r="E45" i="16" s="1"/>
  <c r="C45" i="16"/>
  <c r="K44" i="16"/>
  <c r="J44" i="16"/>
  <c r="I44" i="16"/>
  <c r="H44" i="16"/>
  <c r="E44" i="16"/>
  <c r="J43" i="16"/>
  <c r="K43" i="16" s="1"/>
  <c r="I43" i="16"/>
  <c r="H43" i="16"/>
  <c r="E43" i="16"/>
  <c r="J42" i="16"/>
  <c r="K42" i="16" s="1"/>
  <c r="I42" i="16"/>
  <c r="H42" i="16"/>
  <c r="E42" i="16"/>
  <c r="J41" i="16"/>
  <c r="K41" i="16" s="1"/>
  <c r="I41" i="16"/>
  <c r="H41" i="16"/>
  <c r="E41" i="16"/>
  <c r="G40" i="16"/>
  <c r="H40" i="16" s="1"/>
  <c r="F40" i="16"/>
  <c r="I40" i="16" s="1"/>
  <c r="D40" i="16"/>
  <c r="J40" i="16" s="1"/>
  <c r="K40" i="16" s="1"/>
  <c r="C40" i="16"/>
  <c r="J39" i="16"/>
  <c r="K39" i="16" s="1"/>
  <c r="I39" i="16"/>
  <c r="H39" i="16"/>
  <c r="E39" i="16"/>
  <c r="J38" i="16"/>
  <c r="K38" i="16" s="1"/>
  <c r="I38" i="16"/>
  <c r="H38" i="16"/>
  <c r="E38" i="16"/>
  <c r="J37" i="16"/>
  <c r="K37" i="16" s="1"/>
  <c r="I37" i="16"/>
  <c r="G37" i="16"/>
  <c r="H37" i="16" s="1"/>
  <c r="F37" i="16"/>
  <c r="D37" i="16"/>
  <c r="E37" i="16" s="1"/>
  <c r="C37" i="16"/>
  <c r="K36" i="16"/>
  <c r="J36" i="16"/>
  <c r="I36" i="16"/>
  <c r="H36" i="16"/>
  <c r="E36" i="16"/>
  <c r="J35" i="16"/>
  <c r="K35" i="16" s="1"/>
  <c r="I35" i="16"/>
  <c r="H35" i="16"/>
  <c r="E35" i="16"/>
  <c r="J34" i="16"/>
  <c r="K34" i="16" s="1"/>
  <c r="I34" i="16"/>
  <c r="H34" i="16"/>
  <c r="E34" i="16"/>
  <c r="J33" i="16"/>
  <c r="K33" i="16" s="1"/>
  <c r="I33" i="16"/>
  <c r="H33" i="16"/>
  <c r="E33" i="16"/>
  <c r="J32" i="16"/>
  <c r="I32" i="16"/>
  <c r="K32" i="16" s="1"/>
  <c r="H32" i="16"/>
  <c r="E32" i="16"/>
  <c r="K31" i="16"/>
  <c r="J31" i="16"/>
  <c r="I31" i="16"/>
  <c r="H31" i="16"/>
  <c r="E31" i="16"/>
  <c r="J30" i="16"/>
  <c r="I30" i="16"/>
  <c r="K30" i="16" s="1"/>
  <c r="H30" i="16"/>
  <c r="E30" i="16"/>
  <c r="K29" i="16"/>
  <c r="J29" i="16"/>
  <c r="I29" i="16"/>
  <c r="H29" i="16"/>
  <c r="E29" i="16"/>
  <c r="J28" i="16"/>
  <c r="H28" i="16"/>
  <c r="G28" i="16"/>
  <c r="F28" i="16"/>
  <c r="D28" i="16"/>
  <c r="C28" i="16"/>
  <c r="E28" i="16" s="1"/>
  <c r="K27" i="16"/>
  <c r="J27" i="16"/>
  <c r="I27" i="16"/>
  <c r="H27" i="16"/>
  <c r="E27" i="16"/>
  <c r="J26" i="16"/>
  <c r="I26" i="16"/>
  <c r="K26" i="16" s="1"/>
  <c r="H26" i="16"/>
  <c r="E26" i="16"/>
  <c r="K25" i="16"/>
  <c r="J25" i="16"/>
  <c r="I25" i="16"/>
  <c r="H25" i="16"/>
  <c r="E25" i="16"/>
  <c r="K24" i="16"/>
  <c r="J24" i="16"/>
  <c r="I24" i="16"/>
  <c r="H24" i="16"/>
  <c r="E24" i="16"/>
  <c r="J23" i="16"/>
  <c r="K23" i="16" s="1"/>
  <c r="I23" i="16"/>
  <c r="H23" i="16"/>
  <c r="E23" i="16"/>
  <c r="J22" i="16"/>
  <c r="K22" i="16" s="1"/>
  <c r="I22" i="16"/>
  <c r="H22" i="16"/>
  <c r="E22" i="16"/>
  <c r="J21" i="16"/>
  <c r="K21" i="16" s="1"/>
  <c r="I21" i="16"/>
  <c r="H21" i="16"/>
  <c r="E21" i="16"/>
  <c r="J20" i="16"/>
  <c r="I20" i="16"/>
  <c r="K20" i="16" s="1"/>
  <c r="H20" i="16"/>
  <c r="E20" i="16"/>
  <c r="K19" i="16"/>
  <c r="J19" i="16"/>
  <c r="I19" i="16"/>
  <c r="H19" i="16"/>
  <c r="E19" i="16"/>
  <c r="J18" i="16"/>
  <c r="I18" i="16"/>
  <c r="K18" i="16" s="1"/>
  <c r="H18" i="16"/>
  <c r="E18" i="16"/>
  <c r="K17" i="16"/>
  <c r="J17" i="16"/>
  <c r="I17" i="16"/>
  <c r="H17" i="16"/>
  <c r="E17" i="16"/>
  <c r="K16" i="16"/>
  <c r="J16" i="16"/>
  <c r="I16" i="16"/>
  <c r="H16" i="16"/>
  <c r="E16" i="16"/>
  <c r="J15" i="16"/>
  <c r="K15" i="16" s="1"/>
  <c r="I15" i="16"/>
  <c r="H15" i="16"/>
  <c r="E15" i="16"/>
  <c r="J14" i="16"/>
  <c r="K14" i="16" s="1"/>
  <c r="I14" i="16"/>
  <c r="H14" i="16"/>
  <c r="E14" i="16"/>
  <c r="J13" i="16"/>
  <c r="K13" i="16" s="1"/>
  <c r="I13" i="16"/>
  <c r="H13" i="16"/>
  <c r="E13" i="16"/>
  <c r="J12" i="16"/>
  <c r="K12" i="16" s="1"/>
  <c r="I12" i="16"/>
  <c r="H12" i="16"/>
  <c r="E12" i="16"/>
  <c r="K11" i="16"/>
  <c r="J11" i="16"/>
  <c r="I11" i="16"/>
  <c r="H11" i="16"/>
  <c r="E11" i="16"/>
  <c r="J10" i="16"/>
  <c r="I10" i="16"/>
  <c r="K10" i="16" s="1"/>
  <c r="H10" i="16"/>
  <c r="E10" i="16"/>
  <c r="G9" i="16"/>
  <c r="F9" i="16"/>
  <c r="H9" i="16" s="1"/>
  <c r="E9" i="16"/>
  <c r="D9" i="16"/>
  <c r="J9" i="16" s="1"/>
  <c r="K9" i="16" s="1"/>
  <c r="C9" i="16"/>
  <c r="I9" i="16" s="1"/>
  <c r="J8" i="16"/>
  <c r="K8" i="16" s="1"/>
  <c r="I8" i="16"/>
  <c r="H8" i="16"/>
  <c r="E8" i="16"/>
  <c r="K7" i="16"/>
  <c r="J7" i="16"/>
  <c r="I7" i="16"/>
  <c r="H7" i="16"/>
  <c r="E7" i="16"/>
  <c r="J6" i="16"/>
  <c r="I6" i="16"/>
  <c r="K6" i="16" s="1"/>
  <c r="H6" i="16"/>
  <c r="E6" i="16"/>
  <c r="G5" i="16"/>
  <c r="G61" i="16" s="1"/>
  <c r="F5" i="16"/>
  <c r="H5" i="16" s="1"/>
  <c r="E5" i="16"/>
  <c r="D5" i="16"/>
  <c r="J5" i="16" s="1"/>
  <c r="C5" i="16"/>
  <c r="C61" i="16" s="1"/>
  <c r="J60" i="22"/>
  <c r="H60" i="22"/>
  <c r="E60" i="22"/>
  <c r="C60" i="22"/>
  <c r="I60" i="22" s="1"/>
  <c r="K59" i="22"/>
  <c r="J59" i="22"/>
  <c r="I59" i="22"/>
  <c r="H59" i="22"/>
  <c r="E59" i="22"/>
  <c r="J58" i="22"/>
  <c r="K58" i="22" s="1"/>
  <c r="I58" i="22"/>
  <c r="H58" i="22"/>
  <c r="E58" i="22"/>
  <c r="G57" i="22"/>
  <c r="H57" i="22" s="1"/>
  <c r="F57" i="22"/>
  <c r="E57" i="22"/>
  <c r="D57" i="22"/>
  <c r="J57" i="22" s="1"/>
  <c r="K57" i="22" s="1"/>
  <c r="C57" i="22"/>
  <c r="I57" i="22" s="1"/>
  <c r="J56" i="22"/>
  <c r="K56" i="22" s="1"/>
  <c r="I56" i="22"/>
  <c r="H56" i="22"/>
  <c r="E56" i="22"/>
  <c r="E54" i="22" s="1"/>
  <c r="K55" i="22"/>
  <c r="J55" i="22"/>
  <c r="I55" i="22"/>
  <c r="H55" i="22"/>
  <c r="E55" i="22"/>
  <c r="J54" i="22"/>
  <c r="K54" i="22" s="1"/>
  <c r="I54" i="22"/>
  <c r="H54" i="22"/>
  <c r="K53" i="22"/>
  <c r="J53" i="22"/>
  <c r="I53" i="22"/>
  <c r="H53" i="22"/>
  <c r="E53" i="22"/>
  <c r="J52" i="22"/>
  <c r="K52" i="22" s="1"/>
  <c r="I52" i="22"/>
  <c r="H52" i="22"/>
  <c r="E52" i="22"/>
  <c r="J51" i="22"/>
  <c r="K51" i="22" s="1"/>
  <c r="I51" i="22"/>
  <c r="H51" i="22"/>
  <c r="E51" i="22"/>
  <c r="E50" i="22" s="1"/>
  <c r="G50" i="22"/>
  <c r="H50" i="22" s="1"/>
  <c r="F50" i="22"/>
  <c r="D50" i="22"/>
  <c r="J50" i="22" s="1"/>
  <c r="K50" i="22" s="1"/>
  <c r="C50" i="22"/>
  <c r="I50" i="22" s="1"/>
  <c r="K49" i="22"/>
  <c r="J49" i="22"/>
  <c r="I49" i="22"/>
  <c r="H49" i="22"/>
  <c r="E49" i="22"/>
  <c r="J48" i="22"/>
  <c r="K48" i="22" s="1"/>
  <c r="I48" i="22"/>
  <c r="H48" i="22"/>
  <c r="E48" i="22"/>
  <c r="J47" i="22"/>
  <c r="K47" i="22" s="1"/>
  <c r="I47" i="22"/>
  <c r="H47" i="22"/>
  <c r="E47" i="22"/>
  <c r="E45" i="22" s="1"/>
  <c r="J46" i="22"/>
  <c r="K46" i="22" s="1"/>
  <c r="I46" i="22"/>
  <c r="H46" i="22"/>
  <c r="E46" i="22"/>
  <c r="I45" i="22"/>
  <c r="G45" i="22"/>
  <c r="H45" i="22" s="1"/>
  <c r="F45" i="22"/>
  <c r="D45" i="22"/>
  <c r="J45" i="22" s="1"/>
  <c r="K45" i="22" s="1"/>
  <c r="C45" i="22"/>
  <c r="J44" i="22"/>
  <c r="K44" i="22" s="1"/>
  <c r="I44" i="22"/>
  <c r="H44" i="22"/>
  <c r="E44" i="22"/>
  <c r="J43" i="22"/>
  <c r="K43" i="22" s="1"/>
  <c r="I43" i="22"/>
  <c r="H43" i="22"/>
  <c r="K42" i="22"/>
  <c r="J42" i="22"/>
  <c r="I42" i="22"/>
  <c r="H42" i="22"/>
  <c r="J41" i="22"/>
  <c r="K41" i="22" s="1"/>
  <c r="I41" i="22"/>
  <c r="H41" i="22"/>
  <c r="E41" i="22"/>
  <c r="G40" i="22"/>
  <c r="H40" i="22" s="1"/>
  <c r="F40" i="22"/>
  <c r="I40" i="22" s="1"/>
  <c r="D40" i="22"/>
  <c r="J40" i="22" s="1"/>
  <c r="C40" i="22"/>
  <c r="J39" i="22"/>
  <c r="K39" i="22" s="1"/>
  <c r="I39" i="22"/>
  <c r="H39" i="22"/>
  <c r="E39" i="22"/>
  <c r="J38" i="22"/>
  <c r="K38" i="22" s="1"/>
  <c r="I38" i="22"/>
  <c r="H38" i="22"/>
  <c r="E38" i="22"/>
  <c r="I37" i="22"/>
  <c r="G37" i="22"/>
  <c r="H37" i="22" s="1"/>
  <c r="F37" i="22"/>
  <c r="D37" i="22"/>
  <c r="E37" i="22" s="1"/>
  <c r="C37" i="22"/>
  <c r="J36" i="22"/>
  <c r="K36" i="22" s="1"/>
  <c r="I36" i="22"/>
  <c r="H36" i="22"/>
  <c r="E36" i="22"/>
  <c r="J35" i="22"/>
  <c r="K35" i="22" s="1"/>
  <c r="I35" i="22"/>
  <c r="H35" i="22"/>
  <c r="E35" i="22"/>
  <c r="J34" i="22"/>
  <c r="K34" i="22" s="1"/>
  <c r="I34" i="22"/>
  <c r="H34" i="22"/>
  <c r="E34" i="22"/>
  <c r="J33" i="22"/>
  <c r="K33" i="22" s="1"/>
  <c r="I33" i="22"/>
  <c r="H33" i="22"/>
  <c r="E33" i="22"/>
  <c r="J32" i="22"/>
  <c r="K32" i="22" s="1"/>
  <c r="I32" i="22"/>
  <c r="H32" i="22"/>
  <c r="E32" i="22"/>
  <c r="J31" i="22"/>
  <c r="I31" i="22"/>
  <c r="K31" i="22" s="1"/>
  <c r="H31" i="22"/>
  <c r="E31" i="22"/>
  <c r="J30" i="22"/>
  <c r="K30" i="22" s="1"/>
  <c r="I30" i="22"/>
  <c r="H30" i="22"/>
  <c r="E30" i="22"/>
  <c r="K29" i="22"/>
  <c r="J29" i="22"/>
  <c r="I29" i="22"/>
  <c r="H29" i="22"/>
  <c r="E29" i="22"/>
  <c r="J28" i="22"/>
  <c r="K28" i="22" s="1"/>
  <c r="H28" i="22"/>
  <c r="G28" i="22"/>
  <c r="F28" i="22"/>
  <c r="D28" i="22"/>
  <c r="E28" i="22" s="1"/>
  <c r="C28" i="22"/>
  <c r="I28" i="22" s="1"/>
  <c r="J27" i="22"/>
  <c r="I27" i="22"/>
  <c r="K27" i="22" s="1"/>
  <c r="H27" i="22"/>
  <c r="E27" i="22"/>
  <c r="J26" i="22"/>
  <c r="K26" i="22" s="1"/>
  <c r="I26" i="22"/>
  <c r="H26" i="22"/>
  <c r="E26" i="22"/>
  <c r="K25" i="22"/>
  <c r="J25" i="22"/>
  <c r="I25" i="22"/>
  <c r="H25" i="22"/>
  <c r="E25" i="22"/>
  <c r="J24" i="22"/>
  <c r="K24" i="22" s="1"/>
  <c r="I24" i="22"/>
  <c r="H24" i="22"/>
  <c r="E24" i="22"/>
  <c r="K23" i="22"/>
  <c r="J23" i="22"/>
  <c r="I23" i="22"/>
  <c r="H23" i="22"/>
  <c r="E23" i="22"/>
  <c r="J22" i="22"/>
  <c r="K22" i="22" s="1"/>
  <c r="I22" i="22"/>
  <c r="H22" i="22"/>
  <c r="E22" i="22"/>
  <c r="J21" i="22"/>
  <c r="K21" i="22" s="1"/>
  <c r="I21" i="22"/>
  <c r="H21" i="22"/>
  <c r="E21" i="22"/>
  <c r="J20" i="22"/>
  <c r="K20" i="22" s="1"/>
  <c r="I20" i="22"/>
  <c r="H20" i="22"/>
  <c r="E20" i="22"/>
  <c r="J19" i="22"/>
  <c r="I19" i="22"/>
  <c r="K19" i="22" s="1"/>
  <c r="H19" i="22"/>
  <c r="E19" i="22"/>
  <c r="K18" i="22"/>
  <c r="J18" i="22"/>
  <c r="I18" i="22"/>
  <c r="H18" i="22"/>
  <c r="E18" i="22"/>
  <c r="K17" i="22"/>
  <c r="J17" i="22"/>
  <c r="I17" i="22"/>
  <c r="H17" i="22"/>
  <c r="E17" i="22"/>
  <c r="J16" i="22"/>
  <c r="K16" i="22" s="1"/>
  <c r="I16" i="22"/>
  <c r="H16" i="22"/>
  <c r="E16" i="22"/>
  <c r="J15" i="22"/>
  <c r="K15" i="22" s="1"/>
  <c r="I15" i="22"/>
  <c r="H15" i="22"/>
  <c r="E15" i="22"/>
  <c r="J14" i="22"/>
  <c r="K14" i="22" s="1"/>
  <c r="I14" i="22"/>
  <c r="H14" i="22"/>
  <c r="E14" i="22"/>
  <c r="J13" i="22"/>
  <c r="K13" i="22" s="1"/>
  <c r="I13" i="22"/>
  <c r="H13" i="22"/>
  <c r="E13" i="22"/>
  <c r="J12" i="22"/>
  <c r="K12" i="22" s="1"/>
  <c r="I12" i="22"/>
  <c r="H12" i="22"/>
  <c r="E12" i="22"/>
  <c r="J11" i="22"/>
  <c r="I11" i="22"/>
  <c r="K11" i="22" s="1"/>
  <c r="H11" i="22"/>
  <c r="E11" i="22"/>
  <c r="K10" i="22"/>
  <c r="J10" i="22"/>
  <c r="I10" i="22"/>
  <c r="H10" i="22"/>
  <c r="E10" i="22"/>
  <c r="H9" i="22"/>
  <c r="G9" i="22"/>
  <c r="F9" i="22"/>
  <c r="D9" i="22"/>
  <c r="J9" i="22" s="1"/>
  <c r="C9" i="22"/>
  <c r="E9" i="22" s="1"/>
  <c r="I8" i="22"/>
  <c r="H8" i="22"/>
  <c r="D8" i="22"/>
  <c r="D5" i="22" s="1"/>
  <c r="C8" i="22"/>
  <c r="K7" i="22"/>
  <c r="J7" i="22"/>
  <c r="I7" i="22"/>
  <c r="H7" i="22"/>
  <c r="E7" i="22"/>
  <c r="J6" i="22"/>
  <c r="K6" i="22" s="1"/>
  <c r="I6" i="22"/>
  <c r="H6" i="22"/>
  <c r="E6" i="22"/>
  <c r="G5" i="22"/>
  <c r="G61" i="22" s="1"/>
  <c r="F5" i="22"/>
  <c r="C5" i="22"/>
  <c r="C61" i="22" s="1"/>
  <c r="J60" i="23"/>
  <c r="K60" i="23" s="1"/>
  <c r="I60" i="23"/>
  <c r="H60" i="23"/>
  <c r="E60" i="23"/>
  <c r="J59" i="23"/>
  <c r="K59" i="23" s="1"/>
  <c r="I59" i="23"/>
  <c r="H59" i="23"/>
  <c r="E59" i="23"/>
  <c r="J58" i="23"/>
  <c r="K58" i="23" s="1"/>
  <c r="I58" i="23"/>
  <c r="H58" i="23"/>
  <c r="E58" i="23"/>
  <c r="G57" i="23"/>
  <c r="H57" i="23" s="1"/>
  <c r="F57" i="23"/>
  <c r="D57" i="23"/>
  <c r="J57" i="23" s="1"/>
  <c r="C57" i="23"/>
  <c r="I57" i="23" s="1"/>
  <c r="J56" i="23"/>
  <c r="K56" i="23" s="1"/>
  <c r="I56" i="23"/>
  <c r="H56" i="23"/>
  <c r="E56" i="23"/>
  <c r="J55" i="23"/>
  <c r="K55" i="23" s="1"/>
  <c r="I55" i="23"/>
  <c r="H55" i="23"/>
  <c r="E55" i="23"/>
  <c r="J54" i="23"/>
  <c r="K54" i="23" s="1"/>
  <c r="I54" i="23"/>
  <c r="H54" i="23"/>
  <c r="E54" i="23"/>
  <c r="J53" i="23"/>
  <c r="I53" i="23"/>
  <c r="K53" i="23" s="1"/>
  <c r="H53" i="23"/>
  <c r="E53" i="23"/>
  <c r="J52" i="23"/>
  <c r="I52" i="23"/>
  <c r="K52" i="23" s="1"/>
  <c r="H52" i="23"/>
  <c r="E52" i="23"/>
  <c r="J51" i="23"/>
  <c r="I51" i="23"/>
  <c r="K51" i="23" s="1"/>
  <c r="H51" i="23"/>
  <c r="E51" i="23"/>
  <c r="G50" i="23"/>
  <c r="H50" i="23" s="1"/>
  <c r="F50" i="23"/>
  <c r="D50" i="23"/>
  <c r="J50" i="23" s="1"/>
  <c r="K50" i="23" s="1"/>
  <c r="C50" i="23"/>
  <c r="I50" i="23" s="1"/>
  <c r="K49" i="23"/>
  <c r="J49" i="23"/>
  <c r="I49" i="23"/>
  <c r="H49" i="23"/>
  <c r="E49" i="23"/>
  <c r="J48" i="23"/>
  <c r="I48" i="23"/>
  <c r="K48" i="23" s="1"/>
  <c r="H48" i="23"/>
  <c r="E48" i="23"/>
  <c r="J47" i="23"/>
  <c r="K47" i="23" s="1"/>
  <c r="I47" i="23"/>
  <c r="H47" i="23"/>
  <c r="E47" i="23"/>
  <c r="K46" i="23"/>
  <c r="J46" i="23"/>
  <c r="I46" i="23"/>
  <c r="H46" i="23"/>
  <c r="E46" i="23"/>
  <c r="J45" i="23"/>
  <c r="K45" i="23" s="1"/>
  <c r="H45" i="23"/>
  <c r="G45" i="23"/>
  <c r="F45" i="23"/>
  <c r="D45" i="23"/>
  <c r="E45" i="23" s="1"/>
  <c r="C45" i="23"/>
  <c r="I45" i="23" s="1"/>
  <c r="J44" i="23"/>
  <c r="I44" i="23"/>
  <c r="K44" i="23" s="1"/>
  <c r="H44" i="23"/>
  <c r="E44" i="23"/>
  <c r="J43" i="23"/>
  <c r="K43" i="23" s="1"/>
  <c r="I43" i="23"/>
  <c r="H43" i="23"/>
  <c r="E43" i="23"/>
  <c r="K42" i="23"/>
  <c r="J42" i="23"/>
  <c r="I42" i="23"/>
  <c r="H42" i="23"/>
  <c r="E42" i="23"/>
  <c r="J41" i="23"/>
  <c r="K41" i="23" s="1"/>
  <c r="I41" i="23"/>
  <c r="H41" i="23"/>
  <c r="E41" i="23"/>
  <c r="G40" i="23"/>
  <c r="H40" i="23" s="1"/>
  <c r="F40" i="23"/>
  <c r="E40" i="23"/>
  <c r="D40" i="23"/>
  <c r="J40" i="23" s="1"/>
  <c r="C40" i="23"/>
  <c r="I40" i="23" s="1"/>
  <c r="J39" i="23"/>
  <c r="K39" i="23" s="1"/>
  <c r="I39" i="23"/>
  <c r="H39" i="23"/>
  <c r="E39" i="23"/>
  <c r="K38" i="23"/>
  <c r="J38" i="23"/>
  <c r="I38" i="23"/>
  <c r="H38" i="23"/>
  <c r="E38" i="23"/>
  <c r="H37" i="23"/>
  <c r="G37" i="23"/>
  <c r="J37" i="23" s="1"/>
  <c r="F37" i="23"/>
  <c r="D37" i="23"/>
  <c r="E37" i="23" s="1"/>
  <c r="C37" i="23"/>
  <c r="I37" i="23" s="1"/>
  <c r="J36" i="23"/>
  <c r="I36" i="23"/>
  <c r="K36" i="23" s="1"/>
  <c r="H36" i="23"/>
  <c r="E36" i="23"/>
  <c r="J35" i="23"/>
  <c r="K35" i="23" s="1"/>
  <c r="I35" i="23"/>
  <c r="H35" i="23"/>
  <c r="E35" i="23"/>
  <c r="K34" i="23"/>
  <c r="J34" i="23"/>
  <c r="I34" i="23"/>
  <c r="H34" i="23"/>
  <c r="E34" i="23"/>
  <c r="J33" i="23"/>
  <c r="K33" i="23" s="1"/>
  <c r="I33" i="23"/>
  <c r="H33" i="23"/>
  <c r="E33" i="23"/>
  <c r="K32" i="23"/>
  <c r="J32" i="23"/>
  <c r="I32" i="23"/>
  <c r="H32" i="23"/>
  <c r="E32" i="23"/>
  <c r="J31" i="23"/>
  <c r="K31" i="23" s="1"/>
  <c r="I31" i="23"/>
  <c r="H31" i="23"/>
  <c r="E31" i="23"/>
  <c r="J30" i="23"/>
  <c r="K30" i="23" s="1"/>
  <c r="I30" i="23"/>
  <c r="H30" i="23"/>
  <c r="E30" i="23"/>
  <c r="J29" i="23"/>
  <c r="K29" i="23" s="1"/>
  <c r="I29" i="23"/>
  <c r="H29" i="23"/>
  <c r="E29" i="23"/>
  <c r="I28" i="23"/>
  <c r="G28" i="23"/>
  <c r="H28" i="23" s="1"/>
  <c r="F28" i="23"/>
  <c r="D28" i="23"/>
  <c r="E28" i="23" s="1"/>
  <c r="C28" i="23"/>
  <c r="J27" i="23"/>
  <c r="K27" i="23" s="1"/>
  <c r="I27" i="23"/>
  <c r="H27" i="23"/>
  <c r="E27" i="23"/>
  <c r="J26" i="23"/>
  <c r="K26" i="23" s="1"/>
  <c r="I26" i="23"/>
  <c r="H26" i="23"/>
  <c r="E26" i="23"/>
  <c r="J25" i="23"/>
  <c r="K25" i="23" s="1"/>
  <c r="I25" i="23"/>
  <c r="H25" i="23"/>
  <c r="E25" i="23"/>
  <c r="J24" i="23"/>
  <c r="I24" i="23"/>
  <c r="K24" i="23" s="1"/>
  <c r="H24" i="23"/>
  <c r="E24" i="23"/>
  <c r="J23" i="23"/>
  <c r="K23" i="23" s="1"/>
  <c r="I23" i="23"/>
  <c r="H23" i="23"/>
  <c r="E23" i="23"/>
  <c r="K22" i="23"/>
  <c r="J22" i="23"/>
  <c r="I22" i="23"/>
  <c r="H22" i="23"/>
  <c r="E22" i="23"/>
  <c r="J21" i="23"/>
  <c r="K21" i="23" s="1"/>
  <c r="I21" i="23"/>
  <c r="H21" i="23"/>
  <c r="E21" i="23"/>
  <c r="J20" i="23"/>
  <c r="I20" i="23"/>
  <c r="K20" i="23" s="1"/>
  <c r="H20" i="23"/>
  <c r="E20" i="23"/>
  <c r="J19" i="23"/>
  <c r="K19" i="23" s="1"/>
  <c r="I19" i="23"/>
  <c r="H19" i="23"/>
  <c r="E19" i="23"/>
  <c r="J18" i="23"/>
  <c r="K18" i="23" s="1"/>
  <c r="I18" i="23"/>
  <c r="H18" i="23"/>
  <c r="E18" i="23"/>
  <c r="J17" i="23"/>
  <c r="K17" i="23" s="1"/>
  <c r="I17" i="23"/>
  <c r="H17" i="23"/>
  <c r="E17" i="23"/>
  <c r="J16" i="23"/>
  <c r="I16" i="23"/>
  <c r="K16" i="23" s="1"/>
  <c r="H16" i="23"/>
  <c r="E16" i="23"/>
  <c r="J15" i="23"/>
  <c r="K15" i="23" s="1"/>
  <c r="I15" i="23"/>
  <c r="H15" i="23"/>
  <c r="E15" i="23"/>
  <c r="K14" i="23"/>
  <c r="J14" i="23"/>
  <c r="I14" i="23"/>
  <c r="H14" i="23"/>
  <c r="E14" i="23"/>
  <c r="J13" i="23"/>
  <c r="K13" i="23" s="1"/>
  <c r="I13" i="23"/>
  <c r="H13" i="23"/>
  <c r="E13" i="23"/>
  <c r="J12" i="23"/>
  <c r="I12" i="23"/>
  <c r="K12" i="23" s="1"/>
  <c r="H12" i="23"/>
  <c r="E12" i="23"/>
  <c r="J11" i="23"/>
  <c r="K11" i="23" s="1"/>
  <c r="I11" i="23"/>
  <c r="H11" i="23"/>
  <c r="E11" i="23"/>
  <c r="J10" i="23"/>
  <c r="K10" i="23" s="1"/>
  <c r="I10" i="23"/>
  <c r="H10" i="23"/>
  <c r="E10" i="23"/>
  <c r="G9" i="23"/>
  <c r="H9" i="23" s="1"/>
  <c r="F9" i="23"/>
  <c r="D9" i="23"/>
  <c r="J9" i="23" s="1"/>
  <c r="C9" i="23"/>
  <c r="I9" i="23" s="1"/>
  <c r="J8" i="23"/>
  <c r="K8" i="23" s="1"/>
  <c r="I8" i="23"/>
  <c r="H8" i="23"/>
  <c r="E8" i="23"/>
  <c r="J7" i="23"/>
  <c r="K7" i="23" s="1"/>
  <c r="I7" i="23"/>
  <c r="H7" i="23"/>
  <c r="E7" i="23"/>
  <c r="J6" i="23"/>
  <c r="K6" i="23" s="1"/>
  <c r="I6" i="23"/>
  <c r="H6" i="23"/>
  <c r="E6" i="23"/>
  <c r="G5" i="23"/>
  <c r="H5" i="23" s="1"/>
  <c r="H61" i="23" s="1"/>
  <c r="F5" i="23"/>
  <c r="F61" i="23" s="1"/>
  <c r="D5" i="23"/>
  <c r="D61" i="23" s="1"/>
  <c r="C5" i="23"/>
  <c r="C61" i="23" s="1"/>
  <c r="K60" i="20"/>
  <c r="J60" i="20"/>
  <c r="I60" i="20"/>
  <c r="H60" i="20"/>
  <c r="E60" i="20"/>
  <c r="J59" i="20"/>
  <c r="K59" i="20" s="1"/>
  <c r="I59" i="20"/>
  <c r="H59" i="20"/>
  <c r="E59" i="20"/>
  <c r="J58" i="20"/>
  <c r="K58" i="20" s="1"/>
  <c r="I58" i="20"/>
  <c r="H58" i="20"/>
  <c r="E58" i="20"/>
  <c r="G57" i="20"/>
  <c r="H57" i="20" s="1"/>
  <c r="F57" i="20"/>
  <c r="D57" i="20"/>
  <c r="J57" i="20" s="1"/>
  <c r="K57" i="20" s="1"/>
  <c r="C57" i="20"/>
  <c r="I57" i="20" s="1"/>
  <c r="K56" i="20"/>
  <c r="J56" i="20"/>
  <c r="I56" i="20"/>
  <c r="H56" i="20"/>
  <c r="E56" i="20"/>
  <c r="J55" i="20"/>
  <c r="K55" i="20" s="1"/>
  <c r="I55" i="20"/>
  <c r="H55" i="20"/>
  <c r="E55" i="20"/>
  <c r="I54" i="20"/>
  <c r="G54" i="20"/>
  <c r="J54" i="20" s="1"/>
  <c r="K54" i="20" s="1"/>
  <c r="F54" i="20"/>
  <c r="E54" i="20"/>
  <c r="D54" i="20"/>
  <c r="C54" i="20"/>
  <c r="J53" i="20"/>
  <c r="K53" i="20" s="1"/>
  <c r="I53" i="20"/>
  <c r="H53" i="20"/>
  <c r="E53" i="20"/>
  <c r="K52" i="20"/>
  <c r="J52" i="20"/>
  <c r="I52" i="20"/>
  <c r="H52" i="20"/>
  <c r="E52" i="20"/>
  <c r="J51" i="20"/>
  <c r="K51" i="20" s="1"/>
  <c r="I51" i="20"/>
  <c r="H51" i="20"/>
  <c r="E51" i="20"/>
  <c r="I50" i="20"/>
  <c r="G50" i="20"/>
  <c r="J50" i="20" s="1"/>
  <c r="K50" i="20" s="1"/>
  <c r="F50" i="20"/>
  <c r="E50" i="20"/>
  <c r="D50" i="20"/>
  <c r="C50" i="20"/>
  <c r="J49" i="20"/>
  <c r="K49" i="20" s="1"/>
  <c r="I49" i="20"/>
  <c r="H49" i="20"/>
  <c r="E49" i="20"/>
  <c r="K48" i="20"/>
  <c r="J48" i="20"/>
  <c r="I48" i="20"/>
  <c r="H48" i="20"/>
  <c r="E48" i="20"/>
  <c r="J47" i="20"/>
  <c r="K47" i="20" s="1"/>
  <c r="I47" i="20"/>
  <c r="H47" i="20"/>
  <c r="E47" i="20"/>
  <c r="J46" i="20"/>
  <c r="K46" i="20" s="1"/>
  <c r="I46" i="20"/>
  <c r="H46" i="20"/>
  <c r="E46" i="20"/>
  <c r="G45" i="20"/>
  <c r="H45" i="20" s="1"/>
  <c r="F45" i="20"/>
  <c r="D45" i="20"/>
  <c r="J45" i="20" s="1"/>
  <c r="C45" i="20"/>
  <c r="I45" i="20" s="1"/>
  <c r="K44" i="20"/>
  <c r="J44" i="20"/>
  <c r="I44" i="20"/>
  <c r="H44" i="20"/>
  <c r="E44" i="20"/>
  <c r="J43" i="20"/>
  <c r="K43" i="20" s="1"/>
  <c r="I43" i="20"/>
  <c r="H43" i="20"/>
  <c r="E43" i="20"/>
  <c r="J42" i="20"/>
  <c r="K42" i="20" s="1"/>
  <c r="I42" i="20"/>
  <c r="H42" i="20"/>
  <c r="E42" i="20"/>
  <c r="J41" i="20"/>
  <c r="K41" i="20" s="1"/>
  <c r="I41" i="20"/>
  <c r="H41" i="20"/>
  <c r="E41" i="20"/>
  <c r="I40" i="20"/>
  <c r="G40" i="20"/>
  <c r="H40" i="20" s="1"/>
  <c r="F40" i="20"/>
  <c r="D40" i="20"/>
  <c r="E40" i="20" s="1"/>
  <c r="C40" i="20"/>
  <c r="J39" i="20"/>
  <c r="K39" i="20" s="1"/>
  <c r="I39" i="20"/>
  <c r="H39" i="20"/>
  <c r="E39" i="20"/>
  <c r="J38" i="20"/>
  <c r="K38" i="20" s="1"/>
  <c r="I38" i="20"/>
  <c r="H38" i="20"/>
  <c r="E38" i="20"/>
  <c r="G37" i="20"/>
  <c r="H37" i="20" s="1"/>
  <c r="F37" i="20"/>
  <c r="F61" i="20" s="1"/>
  <c r="D37" i="20"/>
  <c r="J37" i="20" s="1"/>
  <c r="K37" i="20" s="1"/>
  <c r="C37" i="20"/>
  <c r="I37" i="20" s="1"/>
  <c r="K36" i="20"/>
  <c r="J36" i="20"/>
  <c r="I36" i="20"/>
  <c r="H36" i="20"/>
  <c r="E36" i="20"/>
  <c r="J35" i="20"/>
  <c r="K35" i="20" s="1"/>
  <c r="I35" i="20"/>
  <c r="H35" i="20"/>
  <c r="E35" i="20"/>
  <c r="J34" i="20"/>
  <c r="K34" i="20" s="1"/>
  <c r="I34" i="20"/>
  <c r="H34" i="20"/>
  <c r="E34" i="20"/>
  <c r="J33" i="20"/>
  <c r="K33" i="20" s="1"/>
  <c r="I33" i="20"/>
  <c r="H33" i="20"/>
  <c r="E33" i="20"/>
  <c r="J32" i="20"/>
  <c r="I32" i="20"/>
  <c r="K32" i="20" s="1"/>
  <c r="H32" i="20"/>
  <c r="E32" i="20"/>
  <c r="J31" i="20"/>
  <c r="K31" i="20" s="1"/>
  <c r="I31" i="20"/>
  <c r="H31" i="20"/>
  <c r="E31" i="20"/>
  <c r="K30" i="20"/>
  <c r="J30" i="20"/>
  <c r="I30" i="20"/>
  <c r="H30" i="20"/>
  <c r="E30" i="20"/>
  <c r="J29" i="20"/>
  <c r="K29" i="20" s="1"/>
  <c r="I29" i="20"/>
  <c r="H29" i="20"/>
  <c r="E29" i="20"/>
  <c r="G28" i="20"/>
  <c r="H28" i="20" s="1"/>
  <c r="F28" i="20"/>
  <c r="E28" i="20"/>
  <c r="D28" i="20"/>
  <c r="J28" i="20" s="1"/>
  <c r="K28" i="20" s="1"/>
  <c r="C28" i="20"/>
  <c r="I28" i="20" s="1"/>
  <c r="J27" i="20"/>
  <c r="K27" i="20" s="1"/>
  <c r="I27" i="20"/>
  <c r="H27" i="20"/>
  <c r="E27" i="20"/>
  <c r="K26" i="20"/>
  <c r="J26" i="20"/>
  <c r="I26" i="20"/>
  <c r="H26" i="20"/>
  <c r="E26" i="20"/>
  <c r="J25" i="20"/>
  <c r="K25" i="20" s="1"/>
  <c r="I25" i="20"/>
  <c r="H25" i="20"/>
  <c r="E25" i="20"/>
  <c r="K24" i="20"/>
  <c r="J24" i="20"/>
  <c r="I24" i="20"/>
  <c r="H24" i="20"/>
  <c r="E24" i="20"/>
  <c r="J23" i="20"/>
  <c r="K23" i="20" s="1"/>
  <c r="I23" i="20"/>
  <c r="H23" i="20"/>
  <c r="E23" i="20"/>
  <c r="J22" i="20"/>
  <c r="K22" i="20" s="1"/>
  <c r="I22" i="20"/>
  <c r="H22" i="20"/>
  <c r="E22" i="20"/>
  <c r="J21" i="20"/>
  <c r="K21" i="20" s="1"/>
  <c r="I21" i="20"/>
  <c r="H21" i="20"/>
  <c r="E21" i="20"/>
  <c r="J20" i="20"/>
  <c r="I20" i="20"/>
  <c r="K20" i="20" s="1"/>
  <c r="H20" i="20"/>
  <c r="E20" i="20"/>
  <c r="J19" i="20"/>
  <c r="K19" i="20" s="1"/>
  <c r="I19" i="20"/>
  <c r="H19" i="20"/>
  <c r="E19" i="20"/>
  <c r="K18" i="20"/>
  <c r="J18" i="20"/>
  <c r="I18" i="20"/>
  <c r="H18" i="20"/>
  <c r="E18" i="20"/>
  <c r="J17" i="20"/>
  <c r="K17" i="20" s="1"/>
  <c r="I17" i="20"/>
  <c r="H17" i="20"/>
  <c r="E17" i="20"/>
  <c r="K16" i="20"/>
  <c r="J16" i="20"/>
  <c r="I16" i="20"/>
  <c r="H16" i="20"/>
  <c r="E16" i="20"/>
  <c r="J15" i="20"/>
  <c r="K15" i="20" s="1"/>
  <c r="I15" i="20"/>
  <c r="H15" i="20"/>
  <c r="E15" i="20"/>
  <c r="J14" i="20"/>
  <c r="K14" i="20" s="1"/>
  <c r="I14" i="20"/>
  <c r="H14" i="20"/>
  <c r="E14" i="20"/>
  <c r="J13" i="20"/>
  <c r="K13" i="20" s="1"/>
  <c r="I13" i="20"/>
  <c r="H13" i="20"/>
  <c r="E13" i="20"/>
  <c r="J12" i="20"/>
  <c r="I12" i="20"/>
  <c r="K12" i="20" s="1"/>
  <c r="H12" i="20"/>
  <c r="E12" i="20"/>
  <c r="J11" i="20"/>
  <c r="K11" i="20" s="1"/>
  <c r="I11" i="20"/>
  <c r="H11" i="20"/>
  <c r="E11" i="20"/>
  <c r="K10" i="20"/>
  <c r="J10" i="20"/>
  <c r="I10" i="20"/>
  <c r="H10" i="20"/>
  <c r="E10" i="20"/>
  <c r="J9" i="20"/>
  <c r="K9" i="20" s="1"/>
  <c r="H9" i="20"/>
  <c r="G9" i="20"/>
  <c r="F9" i="20"/>
  <c r="D9" i="20"/>
  <c r="E9" i="20" s="1"/>
  <c r="C9" i="20"/>
  <c r="I9" i="20" s="1"/>
  <c r="J8" i="20"/>
  <c r="I8" i="20"/>
  <c r="K8" i="20" s="1"/>
  <c r="H8" i="20"/>
  <c r="E8" i="20"/>
  <c r="J7" i="20"/>
  <c r="K7" i="20" s="1"/>
  <c r="I7" i="20"/>
  <c r="H7" i="20"/>
  <c r="E7" i="20"/>
  <c r="K6" i="20"/>
  <c r="J6" i="20"/>
  <c r="I6" i="20"/>
  <c r="H6" i="20"/>
  <c r="E6" i="20"/>
  <c r="J5" i="20"/>
  <c r="H5" i="20"/>
  <c r="G5" i="20"/>
  <c r="G61" i="20" s="1"/>
  <c r="F5" i="20"/>
  <c r="D5" i="20"/>
  <c r="E5" i="20" s="1"/>
  <c r="C5" i="20"/>
  <c r="C61" i="20" s="1"/>
  <c r="G61" i="15"/>
  <c r="F61" i="15"/>
  <c r="J60" i="15"/>
  <c r="K60" i="15" s="1"/>
  <c r="I60" i="15"/>
  <c r="H60" i="15"/>
  <c r="E60" i="15"/>
  <c r="J59" i="15"/>
  <c r="K59" i="15" s="1"/>
  <c r="I59" i="15"/>
  <c r="H59" i="15"/>
  <c r="E59" i="15"/>
  <c r="J58" i="15"/>
  <c r="K58" i="15" s="1"/>
  <c r="I58" i="15"/>
  <c r="H58" i="15"/>
  <c r="E58" i="15"/>
  <c r="G57" i="15"/>
  <c r="H57" i="15" s="1"/>
  <c r="F57" i="15"/>
  <c r="D57" i="15"/>
  <c r="J57" i="15" s="1"/>
  <c r="C57" i="15"/>
  <c r="I57" i="15" s="1"/>
  <c r="J56" i="15"/>
  <c r="K56" i="15" s="1"/>
  <c r="I56" i="15"/>
  <c r="H56" i="15"/>
  <c r="E56" i="15"/>
  <c r="J55" i="15"/>
  <c r="K55" i="15" s="1"/>
  <c r="I55" i="15"/>
  <c r="H55" i="15"/>
  <c r="E55" i="15"/>
  <c r="J54" i="15"/>
  <c r="K54" i="15" s="1"/>
  <c r="I54" i="15"/>
  <c r="H54" i="15"/>
  <c r="E54" i="15"/>
  <c r="K53" i="15"/>
  <c r="J53" i="15"/>
  <c r="I53" i="15"/>
  <c r="H53" i="15"/>
  <c r="E53" i="15"/>
  <c r="K52" i="15"/>
  <c r="J52" i="15"/>
  <c r="I52" i="15"/>
  <c r="H52" i="15"/>
  <c r="E52" i="15"/>
  <c r="J51" i="15"/>
  <c r="K51" i="15" s="1"/>
  <c r="I51" i="15"/>
  <c r="H51" i="15"/>
  <c r="E51" i="15"/>
  <c r="G50" i="15"/>
  <c r="H50" i="15" s="1"/>
  <c r="F50" i="15"/>
  <c r="E50" i="15"/>
  <c r="D50" i="15"/>
  <c r="J50" i="15" s="1"/>
  <c r="K50" i="15" s="1"/>
  <c r="C50" i="15"/>
  <c r="I50" i="15" s="1"/>
  <c r="K49" i="15"/>
  <c r="J49" i="15"/>
  <c r="I49" i="15"/>
  <c r="H49" i="15"/>
  <c r="E49" i="15"/>
  <c r="K48" i="15"/>
  <c r="J48" i="15"/>
  <c r="I48" i="15"/>
  <c r="H48" i="15"/>
  <c r="E48" i="15"/>
  <c r="J47" i="15"/>
  <c r="K47" i="15" s="1"/>
  <c r="I47" i="15"/>
  <c r="H47" i="15"/>
  <c r="E47" i="15"/>
  <c r="K46" i="15"/>
  <c r="J46" i="15"/>
  <c r="I46" i="15"/>
  <c r="H46" i="15"/>
  <c r="E46" i="15"/>
  <c r="J45" i="15"/>
  <c r="K45" i="15" s="1"/>
  <c r="H45" i="15"/>
  <c r="G45" i="15"/>
  <c r="F45" i="15"/>
  <c r="D45" i="15"/>
  <c r="E45" i="15" s="1"/>
  <c r="C45" i="15"/>
  <c r="I45" i="15" s="1"/>
  <c r="K44" i="15"/>
  <c r="J44" i="15"/>
  <c r="I44" i="15"/>
  <c r="H44" i="15"/>
  <c r="E44" i="15"/>
  <c r="J43" i="15"/>
  <c r="K43" i="15" s="1"/>
  <c r="I43" i="15"/>
  <c r="H43" i="15"/>
  <c r="J42" i="15"/>
  <c r="K42" i="15" s="1"/>
  <c r="I42" i="15"/>
  <c r="H42" i="15"/>
  <c r="J41" i="15"/>
  <c r="K41" i="15" s="1"/>
  <c r="I41" i="15"/>
  <c r="H41" i="15"/>
  <c r="E41" i="15"/>
  <c r="G40" i="15"/>
  <c r="H40" i="15" s="1"/>
  <c r="F40" i="15"/>
  <c r="E40" i="15"/>
  <c r="D40" i="15"/>
  <c r="J40" i="15" s="1"/>
  <c r="K40" i="15" s="1"/>
  <c r="C40" i="15"/>
  <c r="I40" i="15" s="1"/>
  <c r="K39" i="15"/>
  <c r="J39" i="15"/>
  <c r="I39" i="15"/>
  <c r="H39" i="15"/>
  <c r="E39" i="15"/>
  <c r="K38" i="15"/>
  <c r="J38" i="15"/>
  <c r="I38" i="15"/>
  <c r="H38" i="15"/>
  <c r="E38" i="15"/>
  <c r="I37" i="15"/>
  <c r="H37" i="15"/>
  <c r="G37" i="15"/>
  <c r="F37" i="15"/>
  <c r="E37" i="15"/>
  <c r="D37" i="15"/>
  <c r="J37" i="15" s="1"/>
  <c r="K37" i="15" s="1"/>
  <c r="C37" i="15"/>
  <c r="J36" i="15"/>
  <c r="K36" i="15" s="1"/>
  <c r="I36" i="15"/>
  <c r="H36" i="15"/>
  <c r="E36" i="15"/>
  <c r="K35" i="15"/>
  <c r="J35" i="15"/>
  <c r="I35" i="15"/>
  <c r="H35" i="15"/>
  <c r="E35" i="15"/>
  <c r="K34" i="15"/>
  <c r="J34" i="15"/>
  <c r="I34" i="15"/>
  <c r="H34" i="15"/>
  <c r="E34" i="15"/>
  <c r="J33" i="15"/>
  <c r="K33" i="15" s="1"/>
  <c r="I33" i="15"/>
  <c r="H33" i="15"/>
  <c r="E33" i="15"/>
  <c r="K32" i="15"/>
  <c r="J32" i="15"/>
  <c r="I32" i="15"/>
  <c r="H32" i="15"/>
  <c r="E32" i="15"/>
  <c r="J31" i="15"/>
  <c r="K31" i="15" s="1"/>
  <c r="I31" i="15"/>
  <c r="H31" i="15"/>
  <c r="E31" i="15"/>
  <c r="J30" i="15"/>
  <c r="K30" i="15" s="1"/>
  <c r="I30" i="15"/>
  <c r="H30" i="15"/>
  <c r="E30" i="15"/>
  <c r="J29" i="15"/>
  <c r="K29" i="15" s="1"/>
  <c r="I29" i="15"/>
  <c r="H29" i="15"/>
  <c r="E29" i="15"/>
  <c r="J28" i="15"/>
  <c r="K28" i="15" s="1"/>
  <c r="I28" i="15"/>
  <c r="G28" i="15"/>
  <c r="H28" i="15" s="1"/>
  <c r="F28" i="15"/>
  <c r="D28" i="15"/>
  <c r="E28" i="15" s="1"/>
  <c r="C28" i="15"/>
  <c r="J27" i="15"/>
  <c r="K27" i="15" s="1"/>
  <c r="I27" i="15"/>
  <c r="H27" i="15"/>
  <c r="E27" i="15"/>
  <c r="J26" i="15"/>
  <c r="K26" i="15" s="1"/>
  <c r="I26" i="15"/>
  <c r="H26" i="15"/>
  <c r="E26" i="15"/>
  <c r="J25" i="15"/>
  <c r="K25" i="15" s="1"/>
  <c r="I25" i="15"/>
  <c r="H25" i="15"/>
  <c r="E25" i="15"/>
  <c r="J24" i="15"/>
  <c r="K24" i="15" s="1"/>
  <c r="I24" i="15"/>
  <c r="H24" i="15"/>
  <c r="E24" i="15"/>
  <c r="J23" i="15"/>
  <c r="I23" i="15"/>
  <c r="K23" i="15" s="1"/>
  <c r="H23" i="15"/>
  <c r="E23" i="15"/>
  <c r="K22" i="15"/>
  <c r="J22" i="15"/>
  <c r="I22" i="15"/>
  <c r="H22" i="15"/>
  <c r="E22" i="15"/>
  <c r="J21" i="15"/>
  <c r="I21" i="15"/>
  <c r="K21" i="15" s="1"/>
  <c r="H21" i="15"/>
  <c r="E21" i="15"/>
  <c r="K20" i="15"/>
  <c r="J20" i="15"/>
  <c r="I20" i="15"/>
  <c r="H20" i="15"/>
  <c r="E20" i="15"/>
  <c r="J19" i="15"/>
  <c r="K19" i="15" s="1"/>
  <c r="I19" i="15"/>
  <c r="H19" i="15"/>
  <c r="E19" i="15"/>
  <c r="J18" i="15"/>
  <c r="K18" i="15" s="1"/>
  <c r="I18" i="15"/>
  <c r="H18" i="15"/>
  <c r="E18" i="15"/>
  <c r="J17" i="15"/>
  <c r="K17" i="15" s="1"/>
  <c r="I17" i="15"/>
  <c r="H17" i="15"/>
  <c r="E17" i="15"/>
  <c r="J16" i="15"/>
  <c r="K16" i="15" s="1"/>
  <c r="I16" i="15"/>
  <c r="H16" i="15"/>
  <c r="E16" i="15"/>
  <c r="J15" i="15"/>
  <c r="I15" i="15"/>
  <c r="K15" i="15" s="1"/>
  <c r="H15" i="15"/>
  <c r="E15" i="15"/>
  <c r="K14" i="15"/>
  <c r="J14" i="15"/>
  <c r="I14" i="15"/>
  <c r="H14" i="15"/>
  <c r="E14" i="15"/>
  <c r="J13" i="15"/>
  <c r="I13" i="15"/>
  <c r="K13" i="15" s="1"/>
  <c r="H13" i="15"/>
  <c r="E13" i="15"/>
  <c r="K12" i="15"/>
  <c r="J12" i="15"/>
  <c r="I12" i="15"/>
  <c r="H12" i="15"/>
  <c r="E12" i="15"/>
  <c r="J11" i="15"/>
  <c r="K11" i="15" s="1"/>
  <c r="I11" i="15"/>
  <c r="H11" i="15"/>
  <c r="E11" i="15"/>
  <c r="J10" i="15"/>
  <c r="K10" i="15" s="1"/>
  <c r="I10" i="15"/>
  <c r="H10" i="15"/>
  <c r="E10" i="15"/>
  <c r="G9" i="15"/>
  <c r="H9" i="15" s="1"/>
  <c r="F9" i="15"/>
  <c r="D9" i="15"/>
  <c r="E9" i="15" s="1"/>
  <c r="C9" i="15"/>
  <c r="I9" i="15" s="1"/>
  <c r="K8" i="15"/>
  <c r="J8" i="15"/>
  <c r="I8" i="15"/>
  <c r="H8" i="15"/>
  <c r="E8" i="15"/>
  <c r="J7" i="15"/>
  <c r="K7" i="15" s="1"/>
  <c r="I7" i="15"/>
  <c r="H7" i="15"/>
  <c r="E7" i="15"/>
  <c r="J6" i="15"/>
  <c r="K6" i="15" s="1"/>
  <c r="I6" i="15"/>
  <c r="H6" i="15"/>
  <c r="E6" i="15"/>
  <c r="G5" i="15"/>
  <c r="H5" i="15" s="1"/>
  <c r="F5" i="15"/>
  <c r="D5" i="15"/>
  <c r="D61" i="15" s="1"/>
  <c r="C5" i="15"/>
  <c r="C61" i="15" s="1"/>
  <c r="F61" i="21"/>
  <c r="J60" i="21"/>
  <c r="K60" i="21" s="1"/>
  <c r="I60" i="21"/>
  <c r="H60" i="21"/>
  <c r="E60" i="21"/>
  <c r="J59" i="21"/>
  <c r="K59" i="21" s="1"/>
  <c r="I59" i="21"/>
  <c r="H59" i="21"/>
  <c r="E59" i="21"/>
  <c r="J58" i="21"/>
  <c r="K58" i="21" s="1"/>
  <c r="I58" i="21"/>
  <c r="H58" i="21"/>
  <c r="E58" i="21"/>
  <c r="E57" i="21" s="1"/>
  <c r="G57" i="21"/>
  <c r="H57" i="21" s="1"/>
  <c r="F57" i="21"/>
  <c r="D57" i="21"/>
  <c r="J57" i="21" s="1"/>
  <c r="K57" i="21" s="1"/>
  <c r="C57" i="21"/>
  <c r="I57" i="21" s="1"/>
  <c r="J56" i="21"/>
  <c r="K56" i="21" s="1"/>
  <c r="I56" i="21"/>
  <c r="H56" i="21"/>
  <c r="E56" i="21"/>
  <c r="J55" i="21"/>
  <c r="K55" i="21" s="1"/>
  <c r="I55" i="21"/>
  <c r="H55" i="21"/>
  <c r="E55" i="21"/>
  <c r="J54" i="21"/>
  <c r="K54" i="21" s="1"/>
  <c r="I54" i="21"/>
  <c r="H54" i="21"/>
  <c r="E54" i="21"/>
  <c r="K53" i="21"/>
  <c r="J53" i="21"/>
  <c r="I53" i="21"/>
  <c r="H53" i="21"/>
  <c r="E53" i="21"/>
  <c r="J52" i="21"/>
  <c r="I52" i="21"/>
  <c r="K52" i="21" s="1"/>
  <c r="H52" i="21"/>
  <c r="E52" i="21"/>
  <c r="J51" i="21"/>
  <c r="K51" i="21" s="1"/>
  <c r="I51" i="21"/>
  <c r="H51" i="21"/>
  <c r="E51" i="21"/>
  <c r="G50" i="21"/>
  <c r="H50" i="21" s="1"/>
  <c r="F50" i="21"/>
  <c r="E50" i="21"/>
  <c r="D50" i="21"/>
  <c r="J50" i="21" s="1"/>
  <c r="K50" i="21" s="1"/>
  <c r="C50" i="21"/>
  <c r="I50" i="21" s="1"/>
  <c r="K49" i="21"/>
  <c r="J49" i="21"/>
  <c r="I49" i="21"/>
  <c r="H49" i="21"/>
  <c r="E49" i="21"/>
  <c r="J48" i="21"/>
  <c r="I48" i="21"/>
  <c r="K48" i="21" s="1"/>
  <c r="H48" i="21"/>
  <c r="E48" i="21"/>
  <c r="J47" i="21"/>
  <c r="K47" i="21" s="1"/>
  <c r="I47" i="21"/>
  <c r="H47" i="21"/>
  <c r="E47" i="21"/>
  <c r="K46" i="21"/>
  <c r="J46" i="21"/>
  <c r="I46" i="21"/>
  <c r="H46" i="21"/>
  <c r="E46" i="21"/>
  <c r="E45" i="21" s="1"/>
  <c r="J45" i="21"/>
  <c r="H45" i="21"/>
  <c r="G45" i="21"/>
  <c r="F45" i="21"/>
  <c r="D45" i="21"/>
  <c r="C45" i="21"/>
  <c r="I45" i="21" s="1"/>
  <c r="J44" i="21"/>
  <c r="I44" i="21"/>
  <c r="K44" i="21" s="1"/>
  <c r="H44" i="21"/>
  <c r="E44" i="21"/>
  <c r="J43" i="21"/>
  <c r="K43" i="21" s="1"/>
  <c r="I43" i="21"/>
  <c r="H43" i="21"/>
  <c r="J42" i="21"/>
  <c r="K42" i="21" s="1"/>
  <c r="I42" i="21"/>
  <c r="H42" i="21"/>
  <c r="I41" i="21"/>
  <c r="H41" i="21"/>
  <c r="D41" i="21"/>
  <c r="J41" i="21" s="1"/>
  <c r="K41" i="21" s="1"/>
  <c r="G40" i="21"/>
  <c r="H40" i="21" s="1"/>
  <c r="F40" i="21"/>
  <c r="D40" i="21"/>
  <c r="J40" i="21" s="1"/>
  <c r="C40" i="21"/>
  <c r="I40" i="21" s="1"/>
  <c r="J39" i="21"/>
  <c r="K39" i="21" s="1"/>
  <c r="I39" i="21"/>
  <c r="H39" i="21"/>
  <c r="E39" i="21"/>
  <c r="J38" i="21"/>
  <c r="K38" i="21" s="1"/>
  <c r="I38" i="21"/>
  <c r="H38" i="21"/>
  <c r="E38" i="21"/>
  <c r="I37" i="21"/>
  <c r="G37" i="21"/>
  <c r="H37" i="21" s="1"/>
  <c r="F37" i="21"/>
  <c r="D37" i="21"/>
  <c r="E37" i="21" s="1"/>
  <c r="C37" i="21"/>
  <c r="J36" i="21"/>
  <c r="K36" i="21" s="1"/>
  <c r="I36" i="21"/>
  <c r="H36" i="21"/>
  <c r="E36" i="21"/>
  <c r="J35" i="21"/>
  <c r="K35" i="21" s="1"/>
  <c r="I35" i="21"/>
  <c r="H35" i="21"/>
  <c r="E35" i="21"/>
  <c r="J34" i="21"/>
  <c r="K34" i="21" s="1"/>
  <c r="I34" i="21"/>
  <c r="H34" i="21"/>
  <c r="E34" i="21"/>
  <c r="J33" i="21"/>
  <c r="K33" i="21" s="1"/>
  <c r="I33" i="21"/>
  <c r="H33" i="21"/>
  <c r="E33" i="21"/>
  <c r="J32" i="21"/>
  <c r="I32" i="21"/>
  <c r="K32" i="21" s="1"/>
  <c r="H32" i="21"/>
  <c r="E32" i="21"/>
  <c r="J31" i="21"/>
  <c r="I31" i="21"/>
  <c r="K31" i="21" s="1"/>
  <c r="H31" i="21"/>
  <c r="E31" i="21"/>
  <c r="J30" i="21"/>
  <c r="K30" i="21" s="1"/>
  <c r="I30" i="21"/>
  <c r="H30" i="21"/>
  <c r="E30" i="21"/>
  <c r="K29" i="21"/>
  <c r="J29" i="21"/>
  <c r="I29" i="21"/>
  <c r="H29" i="21"/>
  <c r="E29" i="21"/>
  <c r="J28" i="21"/>
  <c r="K28" i="21" s="1"/>
  <c r="H28" i="21"/>
  <c r="G28" i="21"/>
  <c r="F28" i="21"/>
  <c r="D28" i="21"/>
  <c r="E28" i="21" s="1"/>
  <c r="C28" i="21"/>
  <c r="I28" i="21" s="1"/>
  <c r="J27" i="21"/>
  <c r="I27" i="21"/>
  <c r="K27" i="21" s="1"/>
  <c r="H27" i="21"/>
  <c r="E27" i="21"/>
  <c r="J26" i="21"/>
  <c r="K26" i="21" s="1"/>
  <c r="I26" i="21"/>
  <c r="H26" i="21"/>
  <c r="E26" i="21"/>
  <c r="K25" i="21"/>
  <c r="J25" i="21"/>
  <c r="I25" i="21"/>
  <c r="H25" i="21"/>
  <c r="E25" i="21"/>
  <c r="J24" i="21"/>
  <c r="K24" i="21" s="1"/>
  <c r="I24" i="21"/>
  <c r="H24" i="21"/>
  <c r="E24" i="21"/>
  <c r="J23" i="21"/>
  <c r="I23" i="21"/>
  <c r="K23" i="21" s="1"/>
  <c r="H23" i="21"/>
  <c r="E23" i="21"/>
  <c r="J22" i="21"/>
  <c r="K22" i="21" s="1"/>
  <c r="I22" i="21"/>
  <c r="H22" i="21"/>
  <c r="E22" i="21"/>
  <c r="J21" i="21"/>
  <c r="I21" i="21"/>
  <c r="K21" i="21" s="1"/>
  <c r="H21" i="21"/>
  <c r="E21" i="21"/>
  <c r="J20" i="21"/>
  <c r="K20" i="21" s="1"/>
  <c r="I20" i="21"/>
  <c r="H20" i="21"/>
  <c r="E20" i="21"/>
  <c r="J19" i="21"/>
  <c r="I19" i="21"/>
  <c r="K19" i="21" s="1"/>
  <c r="H19" i="21"/>
  <c r="E19" i="21"/>
  <c r="J18" i="21"/>
  <c r="K18" i="21" s="1"/>
  <c r="I18" i="21"/>
  <c r="H18" i="21"/>
  <c r="E18" i="21"/>
  <c r="K17" i="21"/>
  <c r="J17" i="21"/>
  <c r="I17" i="21"/>
  <c r="H17" i="21"/>
  <c r="E17" i="21"/>
  <c r="J16" i="21"/>
  <c r="K16" i="21" s="1"/>
  <c r="I16" i="21"/>
  <c r="H16" i="21"/>
  <c r="E16" i="21"/>
  <c r="J15" i="21"/>
  <c r="K15" i="21" s="1"/>
  <c r="I15" i="21"/>
  <c r="H15" i="21"/>
  <c r="E15" i="21"/>
  <c r="J14" i="21"/>
  <c r="K14" i="21" s="1"/>
  <c r="I14" i="21"/>
  <c r="H14" i="21"/>
  <c r="E14" i="21"/>
  <c r="J13" i="21"/>
  <c r="I13" i="21"/>
  <c r="K13" i="21" s="1"/>
  <c r="H13" i="21"/>
  <c r="E13" i="21"/>
  <c r="K12" i="21"/>
  <c r="J12" i="21"/>
  <c r="I12" i="21"/>
  <c r="H12" i="21"/>
  <c r="E12" i="21"/>
  <c r="J11" i="21"/>
  <c r="I11" i="21"/>
  <c r="K11" i="21" s="1"/>
  <c r="H11" i="21"/>
  <c r="E11" i="21"/>
  <c r="J10" i="21"/>
  <c r="K10" i="21" s="1"/>
  <c r="I10" i="21"/>
  <c r="H10" i="21"/>
  <c r="E10" i="21"/>
  <c r="J9" i="21"/>
  <c r="G9" i="21"/>
  <c r="H9" i="21" s="1"/>
  <c r="F9" i="21"/>
  <c r="D9" i="21"/>
  <c r="C9" i="21"/>
  <c r="I9" i="21" s="1"/>
  <c r="K9" i="21" s="1"/>
  <c r="K8" i="21"/>
  <c r="J8" i="21"/>
  <c r="I8" i="21"/>
  <c r="H8" i="21"/>
  <c r="E8" i="21"/>
  <c r="J7" i="21"/>
  <c r="I7" i="21"/>
  <c r="K7" i="21" s="1"/>
  <c r="H7" i="21"/>
  <c r="E7" i="21"/>
  <c r="J6" i="21"/>
  <c r="K6" i="21" s="1"/>
  <c r="I6" i="21"/>
  <c r="H6" i="21"/>
  <c r="E6" i="21"/>
  <c r="J5" i="21"/>
  <c r="G5" i="21"/>
  <c r="H5" i="21" s="1"/>
  <c r="F5" i="21"/>
  <c r="D5" i="21"/>
  <c r="C5" i="21"/>
  <c r="C61" i="21" s="1"/>
  <c r="K60" i="26"/>
  <c r="J60" i="26"/>
  <c r="I60" i="26"/>
  <c r="H60" i="26"/>
  <c r="E60" i="26"/>
  <c r="J59" i="26"/>
  <c r="K59" i="26" s="1"/>
  <c r="I59" i="26"/>
  <c r="H59" i="26"/>
  <c r="E59" i="26"/>
  <c r="J58" i="26"/>
  <c r="K58" i="26" s="1"/>
  <c r="I58" i="26"/>
  <c r="H58" i="26"/>
  <c r="E58" i="26"/>
  <c r="G57" i="26"/>
  <c r="H57" i="26" s="1"/>
  <c r="F57" i="26"/>
  <c r="D57" i="26"/>
  <c r="J57" i="26" s="1"/>
  <c r="K57" i="26" s="1"/>
  <c r="C57" i="26"/>
  <c r="I57" i="26" s="1"/>
  <c r="K56" i="26"/>
  <c r="J56" i="26"/>
  <c r="I56" i="26"/>
  <c r="H56" i="26"/>
  <c r="E56" i="26"/>
  <c r="J55" i="26"/>
  <c r="K55" i="26" s="1"/>
  <c r="I55" i="26"/>
  <c r="H55" i="26"/>
  <c r="E55" i="26"/>
  <c r="G54" i="26"/>
  <c r="J54" i="26" s="1"/>
  <c r="K54" i="26" s="1"/>
  <c r="F54" i="26"/>
  <c r="I54" i="26" s="1"/>
  <c r="E54" i="26"/>
  <c r="D54" i="26"/>
  <c r="C54" i="26"/>
  <c r="J53" i="26"/>
  <c r="K53" i="26" s="1"/>
  <c r="I53" i="26"/>
  <c r="H53" i="26"/>
  <c r="E53" i="26"/>
  <c r="K52" i="26"/>
  <c r="J52" i="26"/>
  <c r="I52" i="26"/>
  <c r="H52" i="26"/>
  <c r="E52" i="26"/>
  <c r="J51" i="26"/>
  <c r="K51" i="26" s="1"/>
  <c r="I51" i="26"/>
  <c r="H51" i="26"/>
  <c r="E51" i="26"/>
  <c r="G50" i="26"/>
  <c r="J50" i="26" s="1"/>
  <c r="F50" i="26"/>
  <c r="I50" i="26" s="1"/>
  <c r="E50" i="26"/>
  <c r="D50" i="26"/>
  <c r="C50" i="26"/>
  <c r="J49" i="26"/>
  <c r="K49" i="26" s="1"/>
  <c r="I49" i="26"/>
  <c r="H49" i="26"/>
  <c r="E49" i="26"/>
  <c r="K48" i="26"/>
  <c r="J48" i="26"/>
  <c r="I48" i="26"/>
  <c r="H48" i="26"/>
  <c r="E48" i="26"/>
  <c r="J47" i="26"/>
  <c r="K47" i="26" s="1"/>
  <c r="I47" i="26"/>
  <c r="H47" i="26"/>
  <c r="E47" i="26"/>
  <c r="J46" i="26"/>
  <c r="K46" i="26" s="1"/>
  <c r="I46" i="26"/>
  <c r="H46" i="26"/>
  <c r="E46" i="26"/>
  <c r="G45" i="26"/>
  <c r="H45" i="26" s="1"/>
  <c r="F45" i="26"/>
  <c r="D45" i="26"/>
  <c r="J45" i="26" s="1"/>
  <c r="C45" i="26"/>
  <c r="I45" i="26" s="1"/>
  <c r="K44" i="26"/>
  <c r="J44" i="26"/>
  <c r="I44" i="26"/>
  <c r="H44" i="26"/>
  <c r="E44" i="26"/>
  <c r="J43" i="26"/>
  <c r="K43" i="26" s="1"/>
  <c r="I43" i="26"/>
  <c r="H43" i="26"/>
  <c r="E43" i="26"/>
  <c r="J42" i="26"/>
  <c r="K42" i="26" s="1"/>
  <c r="I42" i="26"/>
  <c r="H42" i="26"/>
  <c r="E42" i="26"/>
  <c r="K41" i="26"/>
  <c r="J41" i="26"/>
  <c r="I41" i="26"/>
  <c r="H41" i="26"/>
  <c r="E41" i="26"/>
  <c r="I40" i="26"/>
  <c r="H40" i="26"/>
  <c r="G40" i="26"/>
  <c r="F40" i="26"/>
  <c r="D40" i="26"/>
  <c r="E40" i="26" s="1"/>
  <c r="C40" i="26"/>
  <c r="J39" i="26"/>
  <c r="K39" i="26" s="1"/>
  <c r="I39" i="26"/>
  <c r="H39" i="26"/>
  <c r="E39" i="26"/>
  <c r="J38" i="26"/>
  <c r="K38" i="26" s="1"/>
  <c r="I38" i="26"/>
  <c r="H38" i="26"/>
  <c r="E38" i="26"/>
  <c r="G37" i="26"/>
  <c r="H37" i="26" s="1"/>
  <c r="F37" i="26"/>
  <c r="D37" i="26"/>
  <c r="J37" i="26" s="1"/>
  <c r="C37" i="26"/>
  <c r="I37" i="26" s="1"/>
  <c r="K36" i="26"/>
  <c r="J36" i="26"/>
  <c r="I36" i="26"/>
  <c r="H36" i="26"/>
  <c r="E36" i="26"/>
  <c r="J35" i="26"/>
  <c r="K35" i="26" s="1"/>
  <c r="I35" i="26"/>
  <c r="H35" i="26"/>
  <c r="E35" i="26"/>
  <c r="J34" i="26"/>
  <c r="K34" i="26" s="1"/>
  <c r="I34" i="26"/>
  <c r="H34" i="26"/>
  <c r="E34" i="26"/>
  <c r="K33" i="26"/>
  <c r="J33" i="26"/>
  <c r="I33" i="26"/>
  <c r="H33" i="26"/>
  <c r="E33" i="26"/>
  <c r="J32" i="26"/>
  <c r="I32" i="26"/>
  <c r="K32" i="26" s="1"/>
  <c r="H32" i="26"/>
  <c r="E32" i="26"/>
  <c r="J31" i="26"/>
  <c r="I31" i="26"/>
  <c r="K31" i="26" s="1"/>
  <c r="H31" i="26"/>
  <c r="E31" i="26"/>
  <c r="K30" i="26"/>
  <c r="J30" i="26"/>
  <c r="I30" i="26"/>
  <c r="H30" i="26"/>
  <c r="E30" i="26"/>
  <c r="J29" i="26"/>
  <c r="K29" i="26" s="1"/>
  <c r="I29" i="26"/>
  <c r="H29" i="26"/>
  <c r="E29" i="26"/>
  <c r="G28" i="26"/>
  <c r="H28" i="26" s="1"/>
  <c r="F28" i="26"/>
  <c r="E28" i="26"/>
  <c r="D28" i="26"/>
  <c r="J28" i="26" s="1"/>
  <c r="C28" i="26"/>
  <c r="I28" i="26" s="1"/>
  <c r="J27" i="26"/>
  <c r="K27" i="26" s="1"/>
  <c r="I27" i="26"/>
  <c r="H27" i="26"/>
  <c r="E27" i="26"/>
  <c r="K26" i="26"/>
  <c r="J26" i="26"/>
  <c r="I26" i="26"/>
  <c r="H26" i="26"/>
  <c r="E26" i="26"/>
  <c r="J25" i="26"/>
  <c r="K25" i="26" s="1"/>
  <c r="I25" i="26"/>
  <c r="H25" i="26"/>
  <c r="E25" i="26"/>
  <c r="K24" i="26"/>
  <c r="J24" i="26"/>
  <c r="I24" i="26"/>
  <c r="H24" i="26"/>
  <c r="E24" i="26"/>
  <c r="J23" i="26"/>
  <c r="K23" i="26" s="1"/>
  <c r="I23" i="26"/>
  <c r="H23" i="26"/>
  <c r="E23" i="26"/>
  <c r="J22" i="26"/>
  <c r="K22" i="26" s="1"/>
  <c r="I22" i="26"/>
  <c r="H22" i="26"/>
  <c r="E22" i="26"/>
  <c r="K21" i="26"/>
  <c r="J21" i="26"/>
  <c r="I21" i="26"/>
  <c r="H21" i="26"/>
  <c r="E21" i="26"/>
  <c r="J20" i="26"/>
  <c r="I20" i="26"/>
  <c r="K20" i="26" s="1"/>
  <c r="H20" i="26"/>
  <c r="E20" i="26"/>
  <c r="J19" i="26"/>
  <c r="K19" i="26" s="1"/>
  <c r="I19" i="26"/>
  <c r="H19" i="26"/>
  <c r="E19" i="26"/>
  <c r="K18" i="26"/>
  <c r="J18" i="26"/>
  <c r="I18" i="26"/>
  <c r="H18" i="26"/>
  <c r="E18" i="26"/>
  <c r="J17" i="26"/>
  <c r="K17" i="26" s="1"/>
  <c r="I17" i="26"/>
  <c r="H17" i="26"/>
  <c r="E17" i="26"/>
  <c r="K16" i="26"/>
  <c r="J16" i="26"/>
  <c r="I16" i="26"/>
  <c r="H16" i="26"/>
  <c r="E16" i="26"/>
  <c r="J15" i="26"/>
  <c r="K15" i="26" s="1"/>
  <c r="I15" i="26"/>
  <c r="H15" i="26"/>
  <c r="E15" i="26"/>
  <c r="J14" i="26"/>
  <c r="K14" i="26" s="1"/>
  <c r="I14" i="26"/>
  <c r="H14" i="26"/>
  <c r="E14" i="26"/>
  <c r="K13" i="26"/>
  <c r="J13" i="26"/>
  <c r="I13" i="26"/>
  <c r="H13" i="26"/>
  <c r="E13" i="26"/>
  <c r="J12" i="26"/>
  <c r="I12" i="26"/>
  <c r="K12" i="26" s="1"/>
  <c r="H12" i="26"/>
  <c r="E12" i="26"/>
  <c r="J11" i="26"/>
  <c r="K11" i="26" s="1"/>
  <c r="I11" i="26"/>
  <c r="H11" i="26"/>
  <c r="E11" i="26"/>
  <c r="K10" i="26"/>
  <c r="J10" i="26"/>
  <c r="I10" i="26"/>
  <c r="H10" i="26"/>
  <c r="E10" i="26"/>
  <c r="H9" i="26"/>
  <c r="G9" i="26"/>
  <c r="J9" i="26" s="1"/>
  <c r="F9" i="26"/>
  <c r="D9" i="26"/>
  <c r="E9" i="26" s="1"/>
  <c r="C9" i="26"/>
  <c r="I9" i="26" s="1"/>
  <c r="J8" i="26"/>
  <c r="I8" i="26"/>
  <c r="K8" i="26" s="1"/>
  <c r="H8" i="26"/>
  <c r="E8" i="26"/>
  <c r="J7" i="26"/>
  <c r="K7" i="26" s="1"/>
  <c r="I7" i="26"/>
  <c r="H7" i="26"/>
  <c r="E7" i="26"/>
  <c r="K6" i="26"/>
  <c r="J6" i="26"/>
  <c r="I6" i="26"/>
  <c r="H6" i="26"/>
  <c r="E6" i="26"/>
  <c r="H5" i="26"/>
  <c r="G5" i="26"/>
  <c r="G61" i="26" s="1"/>
  <c r="F5" i="26"/>
  <c r="F61" i="26" s="1"/>
  <c r="D5" i="26"/>
  <c r="E5" i="26" s="1"/>
  <c r="C5" i="26"/>
  <c r="C61" i="26" s="1"/>
  <c r="J60" i="33"/>
  <c r="K60" i="33" s="1"/>
  <c r="I60" i="33"/>
  <c r="H60" i="33"/>
  <c r="E60" i="33"/>
  <c r="J59" i="33"/>
  <c r="K59" i="33" s="1"/>
  <c r="I59" i="33"/>
  <c r="H59" i="33"/>
  <c r="E59" i="33"/>
  <c r="K58" i="33"/>
  <c r="J58" i="33"/>
  <c r="I58" i="33"/>
  <c r="H58" i="33"/>
  <c r="E58" i="33"/>
  <c r="H57" i="33"/>
  <c r="G57" i="33"/>
  <c r="F57" i="33"/>
  <c r="D57" i="33"/>
  <c r="J57" i="33" s="1"/>
  <c r="K57" i="33" s="1"/>
  <c r="C57" i="33"/>
  <c r="I57" i="33" s="1"/>
  <c r="J56" i="33"/>
  <c r="K56" i="33" s="1"/>
  <c r="I56" i="33"/>
  <c r="H56" i="33"/>
  <c r="E56" i="33"/>
  <c r="J55" i="33"/>
  <c r="K55" i="33" s="1"/>
  <c r="I55" i="33"/>
  <c r="H55" i="33"/>
  <c r="E55" i="33"/>
  <c r="G54" i="33"/>
  <c r="J54" i="33" s="1"/>
  <c r="K54" i="33" s="1"/>
  <c r="F54" i="33"/>
  <c r="D54" i="33"/>
  <c r="E54" i="33" s="1"/>
  <c r="C54" i="33"/>
  <c r="I54" i="33" s="1"/>
  <c r="J53" i="33"/>
  <c r="K53" i="33" s="1"/>
  <c r="I53" i="33"/>
  <c r="H53" i="33"/>
  <c r="E53" i="33"/>
  <c r="J52" i="33"/>
  <c r="K52" i="33" s="1"/>
  <c r="I52" i="33"/>
  <c r="H52" i="33"/>
  <c r="E52" i="33"/>
  <c r="J51" i="33"/>
  <c r="K51" i="33" s="1"/>
  <c r="I51" i="33"/>
  <c r="H51" i="33"/>
  <c r="E51" i="33"/>
  <c r="G50" i="33"/>
  <c r="H50" i="33" s="1"/>
  <c r="F50" i="33"/>
  <c r="D50" i="33"/>
  <c r="E50" i="33" s="1"/>
  <c r="C50" i="33"/>
  <c r="I50" i="33" s="1"/>
  <c r="J49" i="33"/>
  <c r="K49" i="33" s="1"/>
  <c r="I49" i="33"/>
  <c r="H49" i="33"/>
  <c r="E49" i="33"/>
  <c r="J48" i="33"/>
  <c r="K48" i="33" s="1"/>
  <c r="I48" i="33"/>
  <c r="H48" i="33"/>
  <c r="E48" i="33"/>
  <c r="J47" i="33"/>
  <c r="K47" i="33" s="1"/>
  <c r="I47" i="33"/>
  <c r="H47" i="33"/>
  <c r="E47" i="33"/>
  <c r="K46" i="33"/>
  <c r="J46" i="33"/>
  <c r="I46" i="33"/>
  <c r="H46" i="33"/>
  <c r="E46" i="33"/>
  <c r="I45" i="33"/>
  <c r="H45" i="33"/>
  <c r="G45" i="33"/>
  <c r="F45" i="33"/>
  <c r="D45" i="33"/>
  <c r="J45" i="33" s="1"/>
  <c r="K45" i="33" s="1"/>
  <c r="C45" i="33"/>
  <c r="J44" i="33"/>
  <c r="K44" i="33" s="1"/>
  <c r="I44" i="33"/>
  <c r="H44" i="33"/>
  <c r="E44" i="33"/>
  <c r="J43" i="33"/>
  <c r="K43" i="33" s="1"/>
  <c r="I43" i="33"/>
  <c r="H43" i="33"/>
  <c r="E43" i="33"/>
  <c r="K42" i="33"/>
  <c r="J42" i="33"/>
  <c r="I42" i="33"/>
  <c r="H42" i="33"/>
  <c r="E42" i="33"/>
  <c r="J41" i="33"/>
  <c r="I41" i="33"/>
  <c r="K41" i="33" s="1"/>
  <c r="H41" i="33"/>
  <c r="E41" i="33"/>
  <c r="I40" i="33"/>
  <c r="G40" i="33"/>
  <c r="F40" i="33"/>
  <c r="H40" i="33" s="1"/>
  <c r="E40" i="33"/>
  <c r="D40" i="33"/>
  <c r="J40" i="33" s="1"/>
  <c r="K40" i="33" s="1"/>
  <c r="C40" i="33"/>
  <c r="J39" i="33"/>
  <c r="K39" i="33" s="1"/>
  <c r="I39" i="33"/>
  <c r="H39" i="33"/>
  <c r="E39" i="33"/>
  <c r="K38" i="33"/>
  <c r="J38" i="33"/>
  <c r="I38" i="33"/>
  <c r="H38" i="33"/>
  <c r="E38" i="33"/>
  <c r="I37" i="33"/>
  <c r="H37" i="33"/>
  <c r="G37" i="33"/>
  <c r="F37" i="33"/>
  <c r="D37" i="33"/>
  <c r="J37" i="33" s="1"/>
  <c r="K37" i="33" s="1"/>
  <c r="C37" i="33"/>
  <c r="J36" i="33"/>
  <c r="K36" i="33" s="1"/>
  <c r="I36" i="33"/>
  <c r="H36" i="33"/>
  <c r="E36" i="33"/>
  <c r="J35" i="33"/>
  <c r="K35" i="33" s="1"/>
  <c r="I35" i="33"/>
  <c r="H35" i="33"/>
  <c r="E35" i="33"/>
  <c r="K34" i="33"/>
  <c r="J34" i="33"/>
  <c r="I34" i="33"/>
  <c r="H34" i="33"/>
  <c r="E34" i="33"/>
  <c r="J33" i="33"/>
  <c r="I33" i="33"/>
  <c r="K33" i="33" s="1"/>
  <c r="H33" i="33"/>
  <c r="E33" i="33"/>
  <c r="J32" i="33"/>
  <c r="I32" i="33"/>
  <c r="K32" i="33" s="1"/>
  <c r="H32" i="33"/>
  <c r="E32" i="33"/>
  <c r="K31" i="33"/>
  <c r="J31" i="33"/>
  <c r="I31" i="33"/>
  <c r="H31" i="33"/>
  <c r="E31" i="33"/>
  <c r="K30" i="33"/>
  <c r="J30" i="33"/>
  <c r="I30" i="33"/>
  <c r="H30" i="33"/>
  <c r="E30" i="33"/>
  <c r="K29" i="33"/>
  <c r="J29" i="33"/>
  <c r="I29" i="33"/>
  <c r="H29" i="33"/>
  <c r="E29" i="33"/>
  <c r="J28" i="33"/>
  <c r="K28" i="33" s="1"/>
  <c r="I28" i="33"/>
  <c r="H28" i="33"/>
  <c r="G28" i="33"/>
  <c r="F28" i="33"/>
  <c r="E28" i="33"/>
  <c r="D28" i="33"/>
  <c r="C28" i="33"/>
  <c r="K27" i="33"/>
  <c r="J27" i="33"/>
  <c r="I27" i="33"/>
  <c r="H27" i="33"/>
  <c r="E27" i="33"/>
  <c r="K26" i="33"/>
  <c r="J26" i="33"/>
  <c r="I26" i="33"/>
  <c r="H26" i="33"/>
  <c r="E26" i="33"/>
  <c r="K25" i="33"/>
  <c r="J25" i="33"/>
  <c r="I25" i="33"/>
  <c r="H25" i="33"/>
  <c r="E25" i="33"/>
  <c r="J24" i="33"/>
  <c r="K24" i="33" s="1"/>
  <c r="I24" i="33"/>
  <c r="H24" i="33"/>
  <c r="E24" i="33"/>
  <c r="J23" i="33"/>
  <c r="K23" i="33" s="1"/>
  <c r="I23" i="33"/>
  <c r="H23" i="33"/>
  <c r="E23" i="33"/>
  <c r="K22" i="33"/>
  <c r="J22" i="33"/>
  <c r="I22" i="33"/>
  <c r="H22" i="33"/>
  <c r="E22" i="33"/>
  <c r="J21" i="33"/>
  <c r="K21" i="33" s="1"/>
  <c r="I21" i="33"/>
  <c r="H21" i="33"/>
  <c r="E21" i="33"/>
  <c r="J20" i="33"/>
  <c r="K20" i="33" s="1"/>
  <c r="I20" i="33"/>
  <c r="H20" i="33"/>
  <c r="E20" i="33"/>
  <c r="K19" i="33"/>
  <c r="J19" i="33"/>
  <c r="I19" i="33"/>
  <c r="H19" i="33"/>
  <c r="E19" i="33"/>
  <c r="K18" i="33"/>
  <c r="J18" i="33"/>
  <c r="I18" i="33"/>
  <c r="H18" i="33"/>
  <c r="E18" i="33"/>
  <c r="K17" i="33"/>
  <c r="J17" i="33"/>
  <c r="I17" i="33"/>
  <c r="H17" i="33"/>
  <c r="E17" i="33"/>
  <c r="J16" i="33"/>
  <c r="K16" i="33" s="1"/>
  <c r="I16" i="33"/>
  <c r="H16" i="33"/>
  <c r="E16" i="33"/>
  <c r="J15" i="33"/>
  <c r="K15" i="33" s="1"/>
  <c r="I15" i="33"/>
  <c r="H15" i="33"/>
  <c r="E15" i="33"/>
  <c r="K14" i="33"/>
  <c r="J14" i="33"/>
  <c r="I14" i="33"/>
  <c r="H14" i="33"/>
  <c r="E14" i="33"/>
  <c r="J13" i="33"/>
  <c r="K13" i="33" s="1"/>
  <c r="I13" i="33"/>
  <c r="H13" i="33"/>
  <c r="E13" i="33"/>
  <c r="J12" i="33"/>
  <c r="I12" i="33"/>
  <c r="K12" i="33" s="1"/>
  <c r="H12" i="33"/>
  <c r="E12" i="33"/>
  <c r="K11" i="33"/>
  <c r="J11" i="33"/>
  <c r="I11" i="33"/>
  <c r="H11" i="33"/>
  <c r="E11" i="33"/>
  <c r="K10" i="33"/>
  <c r="J10" i="33"/>
  <c r="I10" i="33"/>
  <c r="H10" i="33"/>
  <c r="E10" i="33"/>
  <c r="J9" i="33"/>
  <c r="H9" i="33"/>
  <c r="G9" i="33"/>
  <c r="F9" i="33"/>
  <c r="E9" i="33"/>
  <c r="D9" i="33"/>
  <c r="C9" i="33"/>
  <c r="I9" i="33" s="1"/>
  <c r="J8" i="33"/>
  <c r="I8" i="33"/>
  <c r="K8" i="33" s="1"/>
  <c r="H8" i="33"/>
  <c r="E8" i="33"/>
  <c r="K7" i="33"/>
  <c r="J7" i="33"/>
  <c r="I7" i="33"/>
  <c r="H7" i="33"/>
  <c r="E7" i="33"/>
  <c r="K6" i="33"/>
  <c r="J6" i="33"/>
  <c r="I6" i="33"/>
  <c r="H6" i="33"/>
  <c r="E6" i="33"/>
  <c r="J5" i="33"/>
  <c r="H5" i="33"/>
  <c r="G5" i="33"/>
  <c r="G61" i="33" s="1"/>
  <c r="F5" i="33"/>
  <c r="F61" i="33" s="1"/>
  <c r="E5" i="33"/>
  <c r="D5" i="33"/>
  <c r="C5" i="33"/>
  <c r="C61" i="33" s="1"/>
  <c r="J60" i="12"/>
  <c r="K60" i="12" s="1"/>
  <c r="I60" i="12"/>
  <c r="H60" i="12"/>
  <c r="E60" i="12"/>
  <c r="J59" i="12"/>
  <c r="K59" i="12" s="1"/>
  <c r="I59" i="12"/>
  <c r="H59" i="12"/>
  <c r="E59" i="12"/>
  <c r="J58" i="12"/>
  <c r="K58" i="12" s="1"/>
  <c r="I58" i="12"/>
  <c r="H58" i="12"/>
  <c r="E58" i="12"/>
  <c r="E57" i="12" s="1"/>
  <c r="G57" i="12"/>
  <c r="H57" i="12" s="1"/>
  <c r="F57" i="12"/>
  <c r="D57" i="12"/>
  <c r="J57" i="12" s="1"/>
  <c r="C57" i="12"/>
  <c r="I57" i="12" s="1"/>
  <c r="J56" i="12"/>
  <c r="K56" i="12" s="1"/>
  <c r="I56" i="12"/>
  <c r="H56" i="12"/>
  <c r="E56" i="12"/>
  <c r="J55" i="12"/>
  <c r="K55" i="12" s="1"/>
  <c r="I55" i="12"/>
  <c r="H55" i="12"/>
  <c r="E55" i="12"/>
  <c r="G54" i="12"/>
  <c r="J54" i="12" s="1"/>
  <c r="F54" i="12"/>
  <c r="I54" i="12" s="1"/>
  <c r="E54" i="12"/>
  <c r="D54" i="12"/>
  <c r="C54" i="12"/>
  <c r="K53" i="12"/>
  <c r="J53" i="12"/>
  <c r="I53" i="12"/>
  <c r="H53" i="12"/>
  <c r="E53" i="12"/>
  <c r="E50" i="12" s="1"/>
  <c r="J52" i="12"/>
  <c r="K52" i="12" s="1"/>
  <c r="I52" i="12"/>
  <c r="H52" i="12"/>
  <c r="E52" i="12"/>
  <c r="J51" i="12"/>
  <c r="K51" i="12" s="1"/>
  <c r="I51" i="12"/>
  <c r="H51" i="12"/>
  <c r="E51" i="12"/>
  <c r="G50" i="12"/>
  <c r="J50" i="12" s="1"/>
  <c r="K50" i="12" s="1"/>
  <c r="F50" i="12"/>
  <c r="I50" i="12" s="1"/>
  <c r="D50" i="12"/>
  <c r="C50" i="12"/>
  <c r="K49" i="12"/>
  <c r="J49" i="12"/>
  <c r="I49" i="12"/>
  <c r="H49" i="12"/>
  <c r="E49" i="12"/>
  <c r="J48" i="12"/>
  <c r="K48" i="12" s="1"/>
  <c r="I48" i="12"/>
  <c r="H48" i="12"/>
  <c r="E48" i="12"/>
  <c r="J47" i="12"/>
  <c r="K47" i="12" s="1"/>
  <c r="I47" i="12"/>
  <c r="H47" i="12"/>
  <c r="E47" i="12"/>
  <c r="J46" i="12"/>
  <c r="K46" i="12" s="1"/>
  <c r="I46" i="12"/>
  <c r="H46" i="12"/>
  <c r="E46" i="12"/>
  <c r="G45" i="12"/>
  <c r="H45" i="12" s="1"/>
  <c r="F45" i="12"/>
  <c r="D45" i="12"/>
  <c r="J45" i="12" s="1"/>
  <c r="K45" i="12" s="1"/>
  <c r="C45" i="12"/>
  <c r="I45" i="12" s="1"/>
  <c r="J44" i="12"/>
  <c r="K44" i="12" s="1"/>
  <c r="I44" i="12"/>
  <c r="H44" i="12"/>
  <c r="E44" i="12"/>
  <c r="J43" i="12"/>
  <c r="K43" i="12" s="1"/>
  <c r="I43" i="12"/>
  <c r="H43" i="12"/>
  <c r="E43" i="12"/>
  <c r="J42" i="12"/>
  <c r="K42" i="12" s="1"/>
  <c r="I42" i="12"/>
  <c r="H42" i="12"/>
  <c r="E42" i="12"/>
  <c r="K41" i="12"/>
  <c r="J41" i="12"/>
  <c r="I41" i="12"/>
  <c r="H41" i="12"/>
  <c r="E41" i="12"/>
  <c r="E40" i="12" s="1"/>
  <c r="I40" i="12"/>
  <c r="H40" i="12"/>
  <c r="G40" i="12"/>
  <c r="F40" i="12"/>
  <c r="D40" i="12"/>
  <c r="J40" i="12" s="1"/>
  <c r="K40" i="12" s="1"/>
  <c r="C40" i="12"/>
  <c r="J39" i="12"/>
  <c r="K39" i="12" s="1"/>
  <c r="I39" i="12"/>
  <c r="H39" i="12"/>
  <c r="E39" i="12"/>
  <c r="J38" i="12"/>
  <c r="K38" i="12" s="1"/>
  <c r="I38" i="12"/>
  <c r="H38" i="12"/>
  <c r="E38" i="12"/>
  <c r="E37" i="12" s="1"/>
  <c r="G37" i="12"/>
  <c r="H37" i="12" s="1"/>
  <c r="F37" i="12"/>
  <c r="D37" i="12"/>
  <c r="J37" i="12" s="1"/>
  <c r="K37" i="12" s="1"/>
  <c r="C37" i="12"/>
  <c r="I37" i="12" s="1"/>
  <c r="J36" i="12"/>
  <c r="K36" i="12" s="1"/>
  <c r="I36" i="12"/>
  <c r="H36" i="12"/>
  <c r="E36" i="12"/>
  <c r="J35" i="12"/>
  <c r="K35" i="12" s="1"/>
  <c r="I35" i="12"/>
  <c r="H35" i="12"/>
  <c r="E35" i="12"/>
  <c r="J34" i="12"/>
  <c r="K34" i="12" s="1"/>
  <c r="I34" i="12"/>
  <c r="H34" i="12"/>
  <c r="E34" i="12"/>
  <c r="K33" i="12"/>
  <c r="J33" i="12"/>
  <c r="I33" i="12"/>
  <c r="H33" i="12"/>
  <c r="E33" i="12"/>
  <c r="J32" i="12"/>
  <c r="I32" i="12"/>
  <c r="K32" i="12" s="1"/>
  <c r="H32" i="12"/>
  <c r="E32" i="12"/>
  <c r="J31" i="12"/>
  <c r="I31" i="12"/>
  <c r="K31" i="12" s="1"/>
  <c r="H31" i="12"/>
  <c r="E31" i="12"/>
  <c r="K30" i="12"/>
  <c r="J30" i="12"/>
  <c r="I30" i="12"/>
  <c r="H30" i="12"/>
  <c r="E30" i="12"/>
  <c r="K29" i="12"/>
  <c r="J29" i="12"/>
  <c r="I29" i="12"/>
  <c r="H29" i="12"/>
  <c r="E29" i="12"/>
  <c r="H28" i="12"/>
  <c r="G28" i="12"/>
  <c r="F28" i="12"/>
  <c r="E28" i="12"/>
  <c r="D28" i="12"/>
  <c r="J28" i="12" s="1"/>
  <c r="K28" i="12" s="1"/>
  <c r="C28" i="12"/>
  <c r="I28" i="12" s="1"/>
  <c r="J27" i="12"/>
  <c r="I27" i="12"/>
  <c r="K27" i="12" s="1"/>
  <c r="H27" i="12"/>
  <c r="E27" i="12"/>
  <c r="K26" i="12"/>
  <c r="J26" i="12"/>
  <c r="I26" i="12"/>
  <c r="H26" i="12"/>
  <c r="E26" i="12"/>
  <c r="K25" i="12"/>
  <c r="J25" i="12"/>
  <c r="I25" i="12"/>
  <c r="H25" i="12"/>
  <c r="E25" i="12"/>
  <c r="J24" i="12"/>
  <c r="K24" i="12" s="1"/>
  <c r="I24" i="12"/>
  <c r="H24" i="12"/>
  <c r="E24" i="12"/>
  <c r="J23" i="12"/>
  <c r="K23" i="12" s="1"/>
  <c r="I23" i="12"/>
  <c r="H23" i="12"/>
  <c r="E23" i="12"/>
  <c r="J22" i="12"/>
  <c r="K22" i="12" s="1"/>
  <c r="I22" i="12"/>
  <c r="H22" i="12"/>
  <c r="E22" i="12"/>
  <c r="K21" i="12"/>
  <c r="J21" i="12"/>
  <c r="I21" i="12"/>
  <c r="H21" i="12"/>
  <c r="E21" i="12"/>
  <c r="J20" i="12"/>
  <c r="I20" i="12"/>
  <c r="K20" i="12" s="1"/>
  <c r="H20" i="12"/>
  <c r="E20" i="12"/>
  <c r="J19" i="12"/>
  <c r="I19" i="12"/>
  <c r="K19" i="12" s="1"/>
  <c r="H19" i="12"/>
  <c r="E19" i="12"/>
  <c r="K18" i="12"/>
  <c r="J18" i="12"/>
  <c r="I18" i="12"/>
  <c r="H18" i="12"/>
  <c r="E18" i="12"/>
  <c r="K17" i="12"/>
  <c r="J17" i="12"/>
  <c r="I17" i="12"/>
  <c r="H17" i="12"/>
  <c r="E17" i="12"/>
  <c r="J16" i="12"/>
  <c r="K16" i="12" s="1"/>
  <c r="I16" i="12"/>
  <c r="H16" i="12"/>
  <c r="E16" i="12"/>
  <c r="J15" i="12"/>
  <c r="K15" i="12" s="1"/>
  <c r="I15" i="12"/>
  <c r="H15" i="12"/>
  <c r="E15" i="12"/>
  <c r="J14" i="12"/>
  <c r="K14" i="12" s="1"/>
  <c r="I14" i="12"/>
  <c r="H14" i="12"/>
  <c r="E14" i="12"/>
  <c r="K13" i="12"/>
  <c r="J13" i="12"/>
  <c r="I13" i="12"/>
  <c r="H13" i="12"/>
  <c r="E13" i="12"/>
  <c r="E9" i="12" s="1"/>
  <c r="J12" i="12"/>
  <c r="I12" i="12"/>
  <c r="K12" i="12" s="1"/>
  <c r="H12" i="12"/>
  <c r="E12" i="12"/>
  <c r="J11" i="12"/>
  <c r="I11" i="12"/>
  <c r="K11" i="12" s="1"/>
  <c r="H11" i="12"/>
  <c r="E11" i="12"/>
  <c r="K10" i="12"/>
  <c r="J10" i="12"/>
  <c r="I10" i="12"/>
  <c r="H10" i="12"/>
  <c r="E10" i="12"/>
  <c r="H9" i="12"/>
  <c r="G9" i="12"/>
  <c r="J9" i="12" s="1"/>
  <c r="F9" i="12"/>
  <c r="D9" i="12"/>
  <c r="C9" i="12"/>
  <c r="I9" i="12" s="1"/>
  <c r="J8" i="12"/>
  <c r="I8" i="12"/>
  <c r="K8" i="12" s="1"/>
  <c r="H8" i="12"/>
  <c r="E8" i="12"/>
  <c r="J7" i="12"/>
  <c r="I7" i="12"/>
  <c r="K7" i="12" s="1"/>
  <c r="H7" i="12"/>
  <c r="E7" i="12"/>
  <c r="K6" i="12"/>
  <c r="J6" i="12"/>
  <c r="J5" i="12" s="1"/>
  <c r="I6" i="12"/>
  <c r="I5" i="12" s="1"/>
  <c r="I61" i="12" s="1"/>
  <c r="H6" i="12"/>
  <c r="E6" i="12"/>
  <c r="H5" i="12"/>
  <c r="G5" i="12"/>
  <c r="G61" i="12" s="1"/>
  <c r="F5" i="12"/>
  <c r="F61" i="12" s="1"/>
  <c r="E5" i="12"/>
  <c r="D5" i="12"/>
  <c r="C5" i="12"/>
  <c r="C61" i="12" s="1"/>
  <c r="J60" i="11"/>
  <c r="K60" i="11" s="1"/>
  <c r="I60" i="11"/>
  <c r="H60" i="11"/>
  <c r="E60" i="11"/>
  <c r="J59" i="11"/>
  <c r="K59" i="11" s="1"/>
  <c r="I59" i="11"/>
  <c r="H59" i="11"/>
  <c r="E59" i="11"/>
  <c r="J58" i="11"/>
  <c r="K58" i="11" s="1"/>
  <c r="I58" i="11"/>
  <c r="H58" i="11"/>
  <c r="E58" i="11"/>
  <c r="G57" i="11"/>
  <c r="H57" i="11" s="1"/>
  <c r="F57" i="11"/>
  <c r="D57" i="11"/>
  <c r="J57" i="11" s="1"/>
  <c r="C57" i="11"/>
  <c r="I57" i="11" s="1"/>
  <c r="J56" i="11"/>
  <c r="K56" i="11" s="1"/>
  <c r="I56" i="11"/>
  <c r="H56" i="11"/>
  <c r="E56" i="11"/>
  <c r="J55" i="11"/>
  <c r="K55" i="11" s="1"/>
  <c r="I55" i="11"/>
  <c r="H55" i="11"/>
  <c r="E55" i="11"/>
  <c r="I54" i="11"/>
  <c r="G54" i="11"/>
  <c r="J54" i="11" s="1"/>
  <c r="K54" i="11" s="1"/>
  <c r="F54" i="11"/>
  <c r="D54" i="11"/>
  <c r="E54" i="11" s="1"/>
  <c r="C54" i="11"/>
  <c r="J53" i="11"/>
  <c r="K53" i="11" s="1"/>
  <c r="I53" i="11"/>
  <c r="H53" i="11"/>
  <c r="E53" i="11"/>
  <c r="J52" i="11"/>
  <c r="K52" i="11" s="1"/>
  <c r="I52" i="11"/>
  <c r="H52" i="11"/>
  <c r="E52" i="11"/>
  <c r="J51" i="11"/>
  <c r="K51" i="11" s="1"/>
  <c r="I51" i="11"/>
  <c r="H51" i="11"/>
  <c r="E51" i="11"/>
  <c r="I50" i="11"/>
  <c r="G50" i="11"/>
  <c r="J50" i="11" s="1"/>
  <c r="K50" i="11" s="1"/>
  <c r="F50" i="11"/>
  <c r="D50" i="11"/>
  <c r="E50" i="11" s="1"/>
  <c r="C50" i="11"/>
  <c r="J49" i="11"/>
  <c r="K49" i="11" s="1"/>
  <c r="I49" i="11"/>
  <c r="H49" i="11"/>
  <c r="E49" i="11"/>
  <c r="J48" i="11"/>
  <c r="K48" i="11" s="1"/>
  <c r="I48" i="11"/>
  <c r="H48" i="11"/>
  <c r="E48" i="11"/>
  <c r="J47" i="11"/>
  <c r="K47" i="11" s="1"/>
  <c r="I47" i="11"/>
  <c r="H47" i="11"/>
  <c r="E47" i="11"/>
  <c r="J46" i="11"/>
  <c r="K46" i="11" s="1"/>
  <c r="I46" i="11"/>
  <c r="H46" i="11"/>
  <c r="E46" i="11"/>
  <c r="G45" i="11"/>
  <c r="H45" i="11" s="1"/>
  <c r="F45" i="11"/>
  <c r="D45" i="11"/>
  <c r="J45" i="11" s="1"/>
  <c r="K45" i="11" s="1"/>
  <c r="C45" i="11"/>
  <c r="I45" i="11" s="1"/>
  <c r="J44" i="11"/>
  <c r="K44" i="11" s="1"/>
  <c r="I44" i="11"/>
  <c r="H44" i="11"/>
  <c r="E44" i="11"/>
  <c r="J43" i="11"/>
  <c r="K43" i="11" s="1"/>
  <c r="I43" i="11"/>
  <c r="H43" i="11"/>
  <c r="E43" i="11"/>
  <c r="J42" i="11"/>
  <c r="K42" i="11" s="1"/>
  <c r="I42" i="11"/>
  <c r="H42" i="11"/>
  <c r="E42" i="11"/>
  <c r="K41" i="11"/>
  <c r="J41" i="11"/>
  <c r="I41" i="11"/>
  <c r="H41" i="11"/>
  <c r="E41" i="11"/>
  <c r="I40" i="11"/>
  <c r="H40" i="11"/>
  <c r="G40" i="11"/>
  <c r="F40" i="11"/>
  <c r="D40" i="11"/>
  <c r="E40" i="11" s="1"/>
  <c r="C40" i="11"/>
  <c r="J39" i="11"/>
  <c r="K39" i="11" s="1"/>
  <c r="I39" i="11"/>
  <c r="H39" i="11"/>
  <c r="E39" i="11"/>
  <c r="J38" i="11"/>
  <c r="K38" i="11" s="1"/>
  <c r="I38" i="11"/>
  <c r="H38" i="11"/>
  <c r="E38" i="11"/>
  <c r="G37" i="11"/>
  <c r="H37" i="11" s="1"/>
  <c r="F37" i="11"/>
  <c r="F61" i="11" s="1"/>
  <c r="D37" i="11"/>
  <c r="J37" i="11" s="1"/>
  <c r="C37" i="11"/>
  <c r="C61" i="11" s="1"/>
  <c r="J36" i="11"/>
  <c r="K36" i="11" s="1"/>
  <c r="I36" i="11"/>
  <c r="H36" i="11"/>
  <c r="E36" i="11"/>
  <c r="J35" i="11"/>
  <c r="K35" i="11" s="1"/>
  <c r="I35" i="11"/>
  <c r="H35" i="11"/>
  <c r="E35" i="11"/>
  <c r="J34" i="11"/>
  <c r="K34" i="11" s="1"/>
  <c r="I34" i="11"/>
  <c r="H34" i="11"/>
  <c r="E34" i="11"/>
  <c r="K33" i="11"/>
  <c r="J33" i="11"/>
  <c r="I33" i="11"/>
  <c r="H33" i="11"/>
  <c r="E33" i="11"/>
  <c r="J32" i="11"/>
  <c r="I32" i="11"/>
  <c r="K32" i="11" s="1"/>
  <c r="H32" i="11"/>
  <c r="E32" i="11"/>
  <c r="J31" i="11"/>
  <c r="K31" i="11" s="1"/>
  <c r="I31" i="11"/>
  <c r="H31" i="11"/>
  <c r="E31" i="11"/>
  <c r="K30" i="11"/>
  <c r="J30" i="11"/>
  <c r="I30" i="11"/>
  <c r="H30" i="11"/>
  <c r="E30" i="11"/>
  <c r="J29" i="11"/>
  <c r="K29" i="11" s="1"/>
  <c r="I29" i="11"/>
  <c r="H29" i="11"/>
  <c r="E29" i="11"/>
  <c r="G28" i="11"/>
  <c r="H28" i="11" s="1"/>
  <c r="F28" i="11"/>
  <c r="E28" i="11"/>
  <c r="D28" i="11"/>
  <c r="J28" i="11" s="1"/>
  <c r="C28" i="11"/>
  <c r="I28" i="11" s="1"/>
  <c r="J27" i="11"/>
  <c r="K27" i="11" s="1"/>
  <c r="I27" i="11"/>
  <c r="H27" i="11"/>
  <c r="E27" i="11"/>
  <c r="K26" i="11"/>
  <c r="J26" i="11"/>
  <c r="I26" i="11"/>
  <c r="H26" i="11"/>
  <c r="E26" i="11"/>
  <c r="J25" i="11"/>
  <c r="K25" i="11" s="1"/>
  <c r="I25" i="11"/>
  <c r="H25" i="11"/>
  <c r="E25" i="11"/>
  <c r="J24" i="11"/>
  <c r="I24" i="11"/>
  <c r="K24" i="11" s="1"/>
  <c r="H24" i="11"/>
  <c r="E24" i="11"/>
  <c r="J23" i="11"/>
  <c r="K23" i="11" s="1"/>
  <c r="I23" i="11"/>
  <c r="H23" i="11"/>
  <c r="E23" i="11"/>
  <c r="J22" i="11"/>
  <c r="K22" i="11" s="1"/>
  <c r="I22" i="11"/>
  <c r="H22" i="11"/>
  <c r="E22" i="11"/>
  <c r="K21" i="11"/>
  <c r="J21" i="11"/>
  <c r="I21" i="11"/>
  <c r="H21" i="11"/>
  <c r="E21" i="11"/>
  <c r="J20" i="11"/>
  <c r="I20" i="11"/>
  <c r="K20" i="11" s="1"/>
  <c r="H20" i="11"/>
  <c r="E20" i="11"/>
  <c r="J19" i="11"/>
  <c r="K19" i="11" s="1"/>
  <c r="I19" i="11"/>
  <c r="H19" i="11"/>
  <c r="E19" i="11"/>
  <c r="K18" i="11"/>
  <c r="J18" i="11"/>
  <c r="I18" i="11"/>
  <c r="H18" i="11"/>
  <c r="E18" i="11"/>
  <c r="J17" i="11"/>
  <c r="K17" i="11" s="1"/>
  <c r="I17" i="11"/>
  <c r="H17" i="11"/>
  <c r="E17" i="11"/>
  <c r="J16" i="11"/>
  <c r="I16" i="11"/>
  <c r="K16" i="11" s="1"/>
  <c r="H16" i="11"/>
  <c r="E16" i="11"/>
  <c r="J15" i="11"/>
  <c r="K15" i="11" s="1"/>
  <c r="I15" i="11"/>
  <c r="H15" i="11"/>
  <c r="E15" i="11"/>
  <c r="J14" i="11"/>
  <c r="K14" i="11" s="1"/>
  <c r="I14" i="11"/>
  <c r="H14" i="11"/>
  <c r="E14" i="11"/>
  <c r="K13" i="11"/>
  <c r="J13" i="11"/>
  <c r="I13" i="11"/>
  <c r="H13" i="11"/>
  <c r="E13" i="11"/>
  <c r="J12" i="11"/>
  <c r="I12" i="11"/>
  <c r="K12" i="11" s="1"/>
  <c r="H12" i="11"/>
  <c r="E12" i="11"/>
  <c r="J11" i="11"/>
  <c r="K11" i="11" s="1"/>
  <c r="I11" i="11"/>
  <c r="H11" i="11"/>
  <c r="E11" i="11"/>
  <c r="K10" i="11"/>
  <c r="J10" i="11"/>
  <c r="I10" i="11"/>
  <c r="H10" i="11"/>
  <c r="E10" i="11"/>
  <c r="J9" i="11"/>
  <c r="H9" i="11"/>
  <c r="G9" i="11"/>
  <c r="F9" i="11"/>
  <c r="D9" i="11"/>
  <c r="E9" i="11" s="1"/>
  <c r="C9" i="11"/>
  <c r="I9" i="11" s="1"/>
  <c r="J8" i="11"/>
  <c r="I8" i="11"/>
  <c r="K8" i="11" s="1"/>
  <c r="H8" i="11"/>
  <c r="E8" i="11"/>
  <c r="J7" i="11"/>
  <c r="K7" i="11" s="1"/>
  <c r="I7" i="11"/>
  <c r="H7" i="11"/>
  <c r="E7" i="11"/>
  <c r="K6" i="11"/>
  <c r="J6" i="11"/>
  <c r="I6" i="11"/>
  <c r="H6" i="11"/>
  <c r="E6" i="11"/>
  <c r="J5" i="11"/>
  <c r="H5" i="11"/>
  <c r="G5" i="11"/>
  <c r="G61" i="11" s="1"/>
  <c r="F5" i="11"/>
  <c r="D5" i="11"/>
  <c r="E5" i="11" s="1"/>
  <c r="C5" i="11"/>
  <c r="I5" i="11" s="1"/>
  <c r="D61" i="65"/>
  <c r="J60" i="65"/>
  <c r="K60" i="65" s="1"/>
  <c r="I60" i="65"/>
  <c r="H60" i="65"/>
  <c r="E60" i="65"/>
  <c r="J59" i="65"/>
  <c r="K59" i="65" s="1"/>
  <c r="I59" i="65"/>
  <c r="H59" i="65"/>
  <c r="E59" i="65"/>
  <c r="K58" i="65"/>
  <c r="J58" i="65"/>
  <c r="I58" i="65"/>
  <c r="H58" i="65"/>
  <c r="E58" i="65"/>
  <c r="H57" i="65"/>
  <c r="G57" i="65"/>
  <c r="F57" i="65"/>
  <c r="D57" i="65"/>
  <c r="J57" i="65" s="1"/>
  <c r="K57" i="65" s="1"/>
  <c r="C57" i="65"/>
  <c r="I57" i="65" s="1"/>
  <c r="J56" i="65"/>
  <c r="K56" i="65" s="1"/>
  <c r="I56" i="65"/>
  <c r="H56" i="65"/>
  <c r="E56" i="65"/>
  <c r="J55" i="65"/>
  <c r="K55" i="65" s="1"/>
  <c r="I55" i="65"/>
  <c r="H55" i="65"/>
  <c r="E55" i="65"/>
  <c r="K54" i="65"/>
  <c r="J54" i="65"/>
  <c r="I54" i="65"/>
  <c r="H54" i="65"/>
  <c r="E54" i="65"/>
  <c r="J53" i="65"/>
  <c r="I53" i="65"/>
  <c r="K53" i="65" s="1"/>
  <c r="H53" i="65"/>
  <c r="E53" i="65"/>
  <c r="J52" i="65"/>
  <c r="I52" i="65"/>
  <c r="K52" i="65" s="1"/>
  <c r="H52" i="65"/>
  <c r="E52" i="65"/>
  <c r="K51" i="65"/>
  <c r="J51" i="65"/>
  <c r="I51" i="65"/>
  <c r="H51" i="65"/>
  <c r="E51" i="65"/>
  <c r="J50" i="65"/>
  <c r="H50" i="65"/>
  <c r="G50" i="65"/>
  <c r="F50" i="65"/>
  <c r="D50" i="65"/>
  <c r="C50" i="65"/>
  <c r="I50" i="65" s="1"/>
  <c r="K50" i="65" s="1"/>
  <c r="J49" i="65"/>
  <c r="I49" i="65"/>
  <c r="K49" i="65" s="1"/>
  <c r="H49" i="65"/>
  <c r="E49" i="65"/>
  <c r="J48" i="65"/>
  <c r="I48" i="65"/>
  <c r="K48" i="65" s="1"/>
  <c r="H48" i="65"/>
  <c r="E48" i="65"/>
  <c r="K47" i="65"/>
  <c r="J47" i="65"/>
  <c r="I47" i="65"/>
  <c r="H47" i="65"/>
  <c r="E47" i="65"/>
  <c r="K46" i="65"/>
  <c r="J46" i="65"/>
  <c r="I46" i="65"/>
  <c r="H46" i="65"/>
  <c r="E46" i="65"/>
  <c r="H45" i="65"/>
  <c r="G45" i="65"/>
  <c r="F45" i="65"/>
  <c r="E45" i="65"/>
  <c r="D45" i="65"/>
  <c r="J45" i="65" s="1"/>
  <c r="K45" i="65" s="1"/>
  <c r="C45" i="65"/>
  <c r="I45" i="65" s="1"/>
  <c r="J44" i="65"/>
  <c r="I44" i="65"/>
  <c r="K44" i="65" s="1"/>
  <c r="H44" i="65"/>
  <c r="E44" i="65"/>
  <c r="K43" i="65"/>
  <c r="J43" i="65"/>
  <c r="I43" i="65"/>
  <c r="H43" i="65"/>
  <c r="J42" i="65"/>
  <c r="K42" i="65" s="1"/>
  <c r="I42" i="65"/>
  <c r="H42" i="65"/>
  <c r="K41" i="65"/>
  <c r="J41" i="65"/>
  <c r="I41" i="65"/>
  <c r="H41" i="65"/>
  <c r="E41" i="65"/>
  <c r="J40" i="65"/>
  <c r="H40" i="65"/>
  <c r="G40" i="65"/>
  <c r="F40" i="65"/>
  <c r="D40" i="65"/>
  <c r="C40" i="65"/>
  <c r="I40" i="65" s="1"/>
  <c r="K40" i="65" s="1"/>
  <c r="J39" i="65"/>
  <c r="I39" i="65"/>
  <c r="K39" i="65" s="1"/>
  <c r="H39" i="65"/>
  <c r="E39" i="65"/>
  <c r="J38" i="65"/>
  <c r="I38" i="65"/>
  <c r="K38" i="65" s="1"/>
  <c r="H38" i="65"/>
  <c r="E38" i="65"/>
  <c r="J37" i="65"/>
  <c r="G37" i="65"/>
  <c r="F37" i="65"/>
  <c r="H37" i="65" s="1"/>
  <c r="D37" i="65"/>
  <c r="C37" i="65"/>
  <c r="C61" i="65" s="1"/>
  <c r="K36" i="65"/>
  <c r="J36" i="65"/>
  <c r="I36" i="65"/>
  <c r="H36" i="65"/>
  <c r="E36" i="65"/>
  <c r="J35" i="65"/>
  <c r="I35" i="65"/>
  <c r="K35" i="65" s="1"/>
  <c r="H35" i="65"/>
  <c r="E35" i="65"/>
  <c r="J34" i="65"/>
  <c r="I34" i="65"/>
  <c r="K34" i="65" s="1"/>
  <c r="H34" i="65"/>
  <c r="E34" i="65"/>
  <c r="K33" i="65"/>
  <c r="J33" i="65"/>
  <c r="I33" i="65"/>
  <c r="H33" i="65"/>
  <c r="E33" i="65"/>
  <c r="K32" i="65"/>
  <c r="J32" i="65"/>
  <c r="I32" i="65"/>
  <c r="H32" i="65"/>
  <c r="E32" i="65"/>
  <c r="J31" i="65"/>
  <c r="K31" i="65" s="1"/>
  <c r="I31" i="65"/>
  <c r="H31" i="65"/>
  <c r="E31" i="65"/>
  <c r="J30" i="65"/>
  <c r="K30" i="65" s="1"/>
  <c r="I30" i="65"/>
  <c r="H30" i="65"/>
  <c r="E30" i="65"/>
  <c r="J29" i="65"/>
  <c r="K29" i="65" s="1"/>
  <c r="I29" i="65"/>
  <c r="H29" i="65"/>
  <c r="E29" i="65"/>
  <c r="G28" i="65"/>
  <c r="H28" i="65" s="1"/>
  <c r="F28" i="65"/>
  <c r="D28" i="65"/>
  <c r="E28" i="65" s="1"/>
  <c r="C28" i="65"/>
  <c r="I28" i="65" s="1"/>
  <c r="J27" i="65"/>
  <c r="K27" i="65" s="1"/>
  <c r="I27" i="65"/>
  <c r="H27" i="65"/>
  <c r="E27" i="65"/>
  <c r="J26" i="65"/>
  <c r="K26" i="65" s="1"/>
  <c r="I26" i="65"/>
  <c r="H26" i="65"/>
  <c r="E26" i="65"/>
  <c r="J25" i="65"/>
  <c r="K25" i="65" s="1"/>
  <c r="I25" i="65"/>
  <c r="H25" i="65"/>
  <c r="E25" i="65"/>
  <c r="K24" i="65"/>
  <c r="J24" i="65"/>
  <c r="I24" i="65"/>
  <c r="H24" i="65"/>
  <c r="E24" i="65"/>
  <c r="J23" i="65"/>
  <c r="I23" i="65"/>
  <c r="K23" i="65" s="1"/>
  <c r="H23" i="65"/>
  <c r="E23" i="65"/>
  <c r="J22" i="65"/>
  <c r="I22" i="65"/>
  <c r="K22" i="65" s="1"/>
  <c r="H22" i="65"/>
  <c r="E22" i="65"/>
  <c r="K21" i="65"/>
  <c r="J21" i="65"/>
  <c r="I21" i="65"/>
  <c r="H21" i="65"/>
  <c r="E21" i="65"/>
  <c r="K20" i="65"/>
  <c r="J20" i="65"/>
  <c r="I20" i="65"/>
  <c r="H20" i="65"/>
  <c r="E20" i="65"/>
  <c r="J19" i="65"/>
  <c r="K19" i="65" s="1"/>
  <c r="I19" i="65"/>
  <c r="H19" i="65"/>
  <c r="E19" i="65"/>
  <c r="J18" i="65"/>
  <c r="K18" i="65" s="1"/>
  <c r="I18" i="65"/>
  <c r="H18" i="65"/>
  <c r="E18" i="65"/>
  <c r="J17" i="65"/>
  <c r="K17" i="65" s="1"/>
  <c r="I17" i="65"/>
  <c r="H17" i="65"/>
  <c r="E17" i="65"/>
  <c r="K16" i="65"/>
  <c r="J16" i="65"/>
  <c r="I16" i="65"/>
  <c r="H16" i="65"/>
  <c r="E16" i="65"/>
  <c r="J15" i="65"/>
  <c r="I15" i="65"/>
  <c r="K15" i="65" s="1"/>
  <c r="H15" i="65"/>
  <c r="E15" i="65"/>
  <c r="J14" i="65"/>
  <c r="I14" i="65"/>
  <c r="K14" i="65" s="1"/>
  <c r="H14" i="65"/>
  <c r="E14" i="65"/>
  <c r="K13" i="65"/>
  <c r="J13" i="65"/>
  <c r="I13" i="65"/>
  <c r="H13" i="65"/>
  <c r="E13" i="65"/>
  <c r="K12" i="65"/>
  <c r="J12" i="65"/>
  <c r="I12" i="65"/>
  <c r="H12" i="65"/>
  <c r="E12" i="65"/>
  <c r="J11" i="65"/>
  <c r="K11" i="65" s="1"/>
  <c r="I11" i="65"/>
  <c r="H11" i="65"/>
  <c r="E11" i="65"/>
  <c r="J10" i="65"/>
  <c r="K10" i="65" s="1"/>
  <c r="I10" i="65"/>
  <c r="H10" i="65"/>
  <c r="E10" i="65"/>
  <c r="J9" i="65"/>
  <c r="K9" i="65" s="1"/>
  <c r="I9" i="65"/>
  <c r="G9" i="65"/>
  <c r="H9" i="65" s="1"/>
  <c r="F9" i="65"/>
  <c r="D9" i="65"/>
  <c r="E9" i="65" s="1"/>
  <c r="C9" i="65"/>
  <c r="K8" i="65"/>
  <c r="J8" i="65"/>
  <c r="I8" i="65"/>
  <c r="H8" i="65"/>
  <c r="E8" i="65"/>
  <c r="J7" i="65"/>
  <c r="K7" i="65" s="1"/>
  <c r="I7" i="65"/>
  <c r="H7" i="65"/>
  <c r="E7" i="65"/>
  <c r="J6" i="65"/>
  <c r="K6" i="65" s="1"/>
  <c r="I6" i="65"/>
  <c r="H6" i="65"/>
  <c r="E6" i="65"/>
  <c r="J5" i="65"/>
  <c r="I5" i="65"/>
  <c r="G5" i="65"/>
  <c r="H5" i="65" s="1"/>
  <c r="F5" i="65"/>
  <c r="F61" i="65" s="1"/>
  <c r="D5" i="65"/>
  <c r="E5" i="65" s="1"/>
  <c r="C5" i="65"/>
  <c r="I61" i="73" l="1"/>
  <c r="K37" i="73"/>
  <c r="K28" i="73"/>
  <c r="K45" i="73"/>
  <c r="K5" i="73"/>
  <c r="H28" i="73"/>
  <c r="H61" i="73" s="1"/>
  <c r="E57" i="73"/>
  <c r="H37" i="73"/>
  <c r="E40" i="73"/>
  <c r="E61" i="73" s="1"/>
  <c r="E50" i="73"/>
  <c r="G61" i="73"/>
  <c r="K40" i="72"/>
  <c r="K50" i="72"/>
  <c r="K9" i="72"/>
  <c r="E57" i="72"/>
  <c r="E40" i="72"/>
  <c r="J45" i="72"/>
  <c r="K45" i="72" s="1"/>
  <c r="E50" i="72"/>
  <c r="E61" i="72" s="1"/>
  <c r="J28" i="72"/>
  <c r="K28" i="72" s="1"/>
  <c r="G61" i="72"/>
  <c r="J37" i="72"/>
  <c r="K37" i="72" s="1"/>
  <c r="I5" i="72"/>
  <c r="I61" i="72" s="1"/>
  <c r="K50" i="71"/>
  <c r="K57" i="71"/>
  <c r="J5" i="71"/>
  <c r="J9" i="71"/>
  <c r="K9" i="71" s="1"/>
  <c r="D61" i="71"/>
  <c r="J37" i="71"/>
  <c r="K37" i="71" s="1"/>
  <c r="I5" i="71"/>
  <c r="I61" i="71" s="1"/>
  <c r="K57" i="70"/>
  <c r="D61" i="70"/>
  <c r="K5" i="70"/>
  <c r="K61" i="70" s="1"/>
  <c r="H28" i="70"/>
  <c r="H61" i="70" s="1"/>
  <c r="E57" i="70"/>
  <c r="H37" i="70"/>
  <c r="E40" i="70"/>
  <c r="E61" i="70" s="1"/>
  <c r="E50" i="70"/>
  <c r="F61" i="70"/>
  <c r="K37" i="69"/>
  <c r="H37" i="69"/>
  <c r="H61" i="69" s="1"/>
  <c r="E40" i="69"/>
  <c r="J45" i="69"/>
  <c r="K45" i="69" s="1"/>
  <c r="E50" i="69"/>
  <c r="E61" i="69" s="1"/>
  <c r="J28" i="69"/>
  <c r="K28" i="69" s="1"/>
  <c r="E57" i="69"/>
  <c r="I5" i="69"/>
  <c r="I61" i="69" s="1"/>
  <c r="K45" i="68"/>
  <c r="K57" i="68"/>
  <c r="K5" i="68"/>
  <c r="H28" i="68"/>
  <c r="E57" i="68"/>
  <c r="I28" i="68"/>
  <c r="I61" i="68" s="1"/>
  <c r="H37" i="68"/>
  <c r="H61" i="68" s="1"/>
  <c r="E40" i="68"/>
  <c r="E50" i="68"/>
  <c r="E61" i="68" s="1"/>
  <c r="J28" i="68"/>
  <c r="K28" i="68" s="1"/>
  <c r="I40" i="68"/>
  <c r="K40" i="68" s="1"/>
  <c r="K57" i="66"/>
  <c r="H61" i="66"/>
  <c r="J61" i="66"/>
  <c r="E61" i="66"/>
  <c r="D61" i="66"/>
  <c r="I5" i="66"/>
  <c r="K57" i="14"/>
  <c r="I61" i="14"/>
  <c r="K28" i="14"/>
  <c r="J61" i="14"/>
  <c r="K40" i="14"/>
  <c r="E28" i="14"/>
  <c r="E45" i="14"/>
  <c r="E61" i="14" s="1"/>
  <c r="E57" i="14"/>
  <c r="G61" i="14"/>
  <c r="K5" i="14"/>
  <c r="E61" i="17"/>
  <c r="K28" i="17"/>
  <c r="K45" i="17"/>
  <c r="D61" i="17"/>
  <c r="E45" i="17"/>
  <c r="E57" i="17"/>
  <c r="H5" i="17"/>
  <c r="H61" i="17" s="1"/>
  <c r="E28" i="17"/>
  <c r="I5" i="17"/>
  <c r="I61" i="17" s="1"/>
  <c r="J40" i="17"/>
  <c r="K40" i="17" s="1"/>
  <c r="J50" i="17"/>
  <c r="K50" i="17" s="1"/>
  <c r="J54" i="17"/>
  <c r="K54" i="17" s="1"/>
  <c r="J5" i="17"/>
  <c r="J9" i="17"/>
  <c r="K9" i="17" s="1"/>
  <c r="K57" i="27"/>
  <c r="K50" i="27"/>
  <c r="K9" i="27"/>
  <c r="D61" i="27"/>
  <c r="K5" i="27"/>
  <c r="H28" i="27"/>
  <c r="E57" i="27"/>
  <c r="H37" i="27"/>
  <c r="H61" i="27" s="1"/>
  <c r="E40" i="27"/>
  <c r="E61" i="27" s="1"/>
  <c r="E50" i="27"/>
  <c r="F61" i="27"/>
  <c r="G61" i="27"/>
  <c r="J37" i="27"/>
  <c r="K37" i="27" s="1"/>
  <c r="I5" i="27"/>
  <c r="I61" i="27" s="1"/>
  <c r="K50" i="19"/>
  <c r="H61" i="19"/>
  <c r="J61" i="19"/>
  <c r="E57" i="19"/>
  <c r="I28" i="19"/>
  <c r="K28" i="19" s="1"/>
  <c r="E40" i="19"/>
  <c r="E61" i="19" s="1"/>
  <c r="J45" i="19"/>
  <c r="K45" i="19" s="1"/>
  <c r="E50" i="19"/>
  <c r="G61" i="19"/>
  <c r="I5" i="19"/>
  <c r="K5" i="19" s="1"/>
  <c r="K50" i="13"/>
  <c r="K9" i="13"/>
  <c r="D61" i="13"/>
  <c r="E61" i="13" s="1"/>
  <c r="K5" i="13"/>
  <c r="H28" i="13"/>
  <c r="H61" i="13" s="1"/>
  <c r="E57" i="13"/>
  <c r="I37" i="13"/>
  <c r="E50" i="13"/>
  <c r="J37" i="13"/>
  <c r="E40" i="13"/>
  <c r="I5" i="13"/>
  <c r="K57" i="28"/>
  <c r="K28" i="28"/>
  <c r="I61" i="28"/>
  <c r="H40" i="28"/>
  <c r="E45" i="28"/>
  <c r="H50" i="28"/>
  <c r="H54" i="28"/>
  <c r="E57" i="28"/>
  <c r="H5" i="28"/>
  <c r="H9" i="28"/>
  <c r="E28" i="28"/>
  <c r="E61" i="28" s="1"/>
  <c r="F61" i="28"/>
  <c r="J5" i="28"/>
  <c r="J9" i="28"/>
  <c r="K9" i="28" s="1"/>
  <c r="D61" i="28"/>
  <c r="K40" i="18"/>
  <c r="K45" i="18"/>
  <c r="K57" i="18"/>
  <c r="K5" i="18"/>
  <c r="K61" i="18" s="1"/>
  <c r="E57" i="18"/>
  <c r="E40" i="18"/>
  <c r="E61" i="18" s="1"/>
  <c r="E50" i="18"/>
  <c r="J37" i="18"/>
  <c r="K37" i="18" s="1"/>
  <c r="H50" i="18"/>
  <c r="H61" i="18" s="1"/>
  <c r="I5" i="18"/>
  <c r="I61" i="18" s="1"/>
  <c r="K5" i="38"/>
  <c r="K61" i="38" s="1"/>
  <c r="D61" i="38"/>
  <c r="E5" i="38"/>
  <c r="E61" i="38" s="1"/>
  <c r="E9" i="38"/>
  <c r="J28" i="38"/>
  <c r="K28" i="38" s="1"/>
  <c r="E57" i="38"/>
  <c r="E50" i="38"/>
  <c r="G61" i="38"/>
  <c r="I5" i="38"/>
  <c r="I61" i="38" s="1"/>
  <c r="J61" i="30"/>
  <c r="K5" i="30"/>
  <c r="K50" i="30"/>
  <c r="K45" i="30"/>
  <c r="K9" i="30"/>
  <c r="H61" i="30"/>
  <c r="K37" i="30"/>
  <c r="K57" i="30"/>
  <c r="D61" i="30"/>
  <c r="E45" i="30"/>
  <c r="E61" i="30" s="1"/>
  <c r="K5" i="9"/>
  <c r="K61" i="9" s="1"/>
  <c r="H61" i="9"/>
  <c r="K9" i="9"/>
  <c r="D61" i="9"/>
  <c r="I5" i="9"/>
  <c r="I61" i="9" s="1"/>
  <c r="E37" i="9"/>
  <c r="E61" i="9" s="1"/>
  <c r="J40" i="9"/>
  <c r="K40" i="9" s="1"/>
  <c r="E45" i="9"/>
  <c r="E57" i="9"/>
  <c r="J50" i="9"/>
  <c r="K50" i="9" s="1"/>
  <c r="J54" i="9"/>
  <c r="K54" i="9" s="1"/>
  <c r="K45" i="24"/>
  <c r="K40" i="24"/>
  <c r="J5" i="24"/>
  <c r="J9" i="24"/>
  <c r="K9" i="24" s="1"/>
  <c r="D61" i="24"/>
  <c r="E57" i="24"/>
  <c r="J28" i="24"/>
  <c r="K28" i="24" s="1"/>
  <c r="G61" i="24"/>
  <c r="J37" i="24"/>
  <c r="K37" i="24" s="1"/>
  <c r="I5" i="24"/>
  <c r="I61" i="24" s="1"/>
  <c r="K40" i="36"/>
  <c r="K50" i="36"/>
  <c r="H61" i="36"/>
  <c r="E40" i="36"/>
  <c r="J45" i="36"/>
  <c r="K45" i="36" s="1"/>
  <c r="E50" i="36"/>
  <c r="E5" i="36"/>
  <c r="E9" i="36"/>
  <c r="J28" i="36"/>
  <c r="K28" i="36" s="1"/>
  <c r="G61" i="36"/>
  <c r="E57" i="36"/>
  <c r="I5" i="36"/>
  <c r="I61" i="36" s="1"/>
  <c r="K57" i="10"/>
  <c r="K9" i="10"/>
  <c r="K40" i="10"/>
  <c r="K37" i="10"/>
  <c r="D61" i="10"/>
  <c r="E5" i="10"/>
  <c r="E61" i="10" s="1"/>
  <c r="E9" i="10"/>
  <c r="J28" i="10"/>
  <c r="K28" i="10" s="1"/>
  <c r="I37" i="10"/>
  <c r="I45" i="10"/>
  <c r="K45" i="10" s="1"/>
  <c r="E57" i="10"/>
  <c r="E50" i="10"/>
  <c r="G61" i="10"/>
  <c r="I5" i="10"/>
  <c r="I61" i="10" s="1"/>
  <c r="J61" i="16"/>
  <c r="H61" i="16"/>
  <c r="I28" i="16"/>
  <c r="K28" i="16" s="1"/>
  <c r="E40" i="16"/>
  <c r="E61" i="16" s="1"/>
  <c r="D61" i="16"/>
  <c r="F61" i="16"/>
  <c r="I5" i="16"/>
  <c r="K40" i="22"/>
  <c r="J5" i="22"/>
  <c r="D61" i="22"/>
  <c r="E5" i="22"/>
  <c r="E61" i="22" s="1"/>
  <c r="K60" i="22"/>
  <c r="E40" i="22"/>
  <c r="H5" i="22"/>
  <c r="H61" i="22" s="1"/>
  <c r="E8" i="22"/>
  <c r="J37" i="22"/>
  <c r="K37" i="22" s="1"/>
  <c r="F61" i="22"/>
  <c r="I5" i="22"/>
  <c r="J8" i="22"/>
  <c r="K8" i="22" s="1"/>
  <c r="I9" i="22"/>
  <c r="K9" i="22" s="1"/>
  <c r="K57" i="23"/>
  <c r="K37" i="23"/>
  <c r="K9" i="23"/>
  <c r="K40" i="23"/>
  <c r="E5" i="23"/>
  <c r="E9" i="23"/>
  <c r="J28" i="23"/>
  <c r="K28" i="23" s="1"/>
  <c r="E57" i="23"/>
  <c r="E50" i="23"/>
  <c r="G61" i="23"/>
  <c r="I5" i="23"/>
  <c r="I61" i="23" s="1"/>
  <c r="J5" i="23"/>
  <c r="K45" i="20"/>
  <c r="D61" i="20"/>
  <c r="I5" i="20"/>
  <c r="I61" i="20" s="1"/>
  <c r="E37" i="20"/>
  <c r="E61" i="20" s="1"/>
  <c r="J40" i="20"/>
  <c r="K40" i="20" s="1"/>
  <c r="E45" i="20"/>
  <c r="H50" i="20"/>
  <c r="H61" i="20" s="1"/>
  <c r="H54" i="20"/>
  <c r="E57" i="20"/>
  <c r="K5" i="20"/>
  <c r="H61" i="15"/>
  <c r="K57" i="15"/>
  <c r="E5" i="15"/>
  <c r="E61" i="15" s="1"/>
  <c r="J5" i="15"/>
  <c r="J9" i="15"/>
  <c r="K9" i="15" s="1"/>
  <c r="E57" i="15"/>
  <c r="I5" i="15"/>
  <c r="I61" i="15" s="1"/>
  <c r="K40" i="21"/>
  <c r="H61" i="21"/>
  <c r="J61" i="21"/>
  <c r="K45" i="21"/>
  <c r="D61" i="21"/>
  <c r="E40" i="21"/>
  <c r="E41" i="21"/>
  <c r="J37" i="21"/>
  <c r="K37" i="21" s="1"/>
  <c r="G61" i="21"/>
  <c r="E5" i="21"/>
  <c r="E9" i="21"/>
  <c r="I5" i="21"/>
  <c r="K45" i="26"/>
  <c r="K50" i="26"/>
  <c r="K9" i="26"/>
  <c r="K28" i="26"/>
  <c r="K37" i="26"/>
  <c r="D61" i="26"/>
  <c r="I5" i="26"/>
  <c r="I61" i="26" s="1"/>
  <c r="E37" i="26"/>
  <c r="E61" i="26" s="1"/>
  <c r="J40" i="26"/>
  <c r="K40" i="26" s="1"/>
  <c r="E45" i="26"/>
  <c r="H50" i="26"/>
  <c r="H61" i="26" s="1"/>
  <c r="H54" i="26"/>
  <c r="E57" i="26"/>
  <c r="J5" i="26"/>
  <c r="J61" i="33"/>
  <c r="K9" i="33"/>
  <c r="D61" i="33"/>
  <c r="I5" i="33"/>
  <c r="I61" i="33" s="1"/>
  <c r="E37" i="33"/>
  <c r="E61" i="33" s="1"/>
  <c r="E45" i="33"/>
  <c r="H54" i="33"/>
  <c r="H61" i="33" s="1"/>
  <c r="E57" i="33"/>
  <c r="J50" i="33"/>
  <c r="K50" i="33" s="1"/>
  <c r="K9" i="12"/>
  <c r="K57" i="12"/>
  <c r="J61" i="12"/>
  <c r="K5" i="12"/>
  <c r="K61" i="12" s="1"/>
  <c r="E61" i="12"/>
  <c r="K54" i="12"/>
  <c r="D61" i="12"/>
  <c r="E45" i="12"/>
  <c r="H50" i="12"/>
  <c r="H61" i="12" s="1"/>
  <c r="H54" i="12"/>
  <c r="J61" i="11"/>
  <c r="K37" i="11"/>
  <c r="K28" i="11"/>
  <c r="K57" i="11"/>
  <c r="I61" i="11"/>
  <c r="K9" i="11"/>
  <c r="E61" i="11"/>
  <c r="D61" i="11"/>
  <c r="E37" i="11"/>
  <c r="J40" i="11"/>
  <c r="K40" i="11" s="1"/>
  <c r="E45" i="11"/>
  <c r="H50" i="11"/>
  <c r="H61" i="11" s="1"/>
  <c r="H54" i="11"/>
  <c r="E57" i="11"/>
  <c r="K5" i="11"/>
  <c r="K61" i="11" s="1"/>
  <c r="I37" i="11"/>
  <c r="J61" i="65"/>
  <c r="H61" i="65"/>
  <c r="K5" i="65"/>
  <c r="E57" i="65"/>
  <c r="E40" i="65"/>
  <c r="E61" i="65" s="1"/>
  <c r="E50" i="65"/>
  <c r="J28" i="65"/>
  <c r="K28" i="65" s="1"/>
  <c r="I37" i="65"/>
  <c r="K37" i="65" s="1"/>
  <c r="G61" i="65"/>
  <c r="E37" i="65"/>
  <c r="G4" i="78"/>
  <c r="G5" i="78"/>
  <c r="G6" i="78"/>
  <c r="G7" i="78"/>
  <c r="G8" i="78"/>
  <c r="G9" i="78"/>
  <c r="G10" i="78"/>
  <c r="G11" i="78"/>
  <c r="G12" i="78"/>
  <c r="G13" i="78"/>
  <c r="G14" i="78"/>
  <c r="G15" i="78"/>
  <c r="G16" i="78"/>
  <c r="G17" i="78"/>
  <c r="G18" i="78"/>
  <c r="G19" i="78"/>
  <c r="G20" i="78"/>
  <c r="G21" i="78"/>
  <c r="G22" i="78"/>
  <c r="G23" i="78"/>
  <c r="G24" i="78"/>
  <c r="G25" i="78"/>
  <c r="G26" i="78"/>
  <c r="G27" i="78"/>
  <c r="G28" i="78"/>
  <c r="G29" i="78"/>
  <c r="G30" i="78"/>
  <c r="G31" i="78"/>
  <c r="G32" i="78"/>
  <c r="G33" i="78"/>
  <c r="G34" i="78"/>
  <c r="G35" i="78"/>
  <c r="G36" i="78"/>
  <c r="G37" i="78"/>
  <c r="G38" i="78"/>
  <c r="G39" i="78"/>
  <c r="G40" i="78"/>
  <c r="G41" i="78"/>
  <c r="G42" i="78"/>
  <c r="G43" i="78"/>
  <c r="G44" i="78"/>
  <c r="G45" i="78"/>
  <c r="G46" i="78"/>
  <c r="G47" i="78"/>
  <c r="G48" i="78"/>
  <c r="G49" i="78"/>
  <c r="G50" i="78"/>
  <c r="G51" i="78"/>
  <c r="G52" i="78"/>
  <c r="G53" i="78"/>
  <c r="G54" i="78"/>
  <c r="G55" i="78"/>
  <c r="G56" i="78"/>
  <c r="G57" i="78"/>
  <c r="G58" i="78"/>
  <c r="G59" i="78"/>
  <c r="G60" i="78"/>
  <c r="G61" i="78"/>
  <c r="G62" i="78"/>
  <c r="G63" i="78"/>
  <c r="G64" i="78"/>
  <c r="G65" i="78"/>
  <c r="G66" i="78"/>
  <c r="G67" i="78"/>
  <c r="G68" i="78"/>
  <c r="G69" i="78"/>
  <c r="G70" i="78"/>
  <c r="G71" i="78"/>
  <c r="G72" i="78"/>
  <c r="G73" i="78"/>
  <c r="G74" i="78"/>
  <c r="G75" i="78"/>
  <c r="G76" i="78"/>
  <c r="G77" i="78"/>
  <c r="G78" i="78"/>
  <c r="G79" i="78"/>
  <c r="G80" i="78"/>
  <c r="G81" i="78"/>
  <c r="G82" i="78"/>
  <c r="G83" i="78"/>
  <c r="G84" i="78"/>
  <c r="G85" i="78"/>
  <c r="G86" i="78"/>
  <c r="G87" i="78"/>
  <c r="G88" i="78"/>
  <c r="G89" i="78"/>
  <c r="G90" i="78"/>
  <c r="G91" i="78"/>
  <c r="G92" i="78"/>
  <c r="G93" i="78"/>
  <c r="G94" i="78"/>
  <c r="G95" i="78"/>
  <c r="G96" i="78"/>
  <c r="G97" i="78"/>
  <c r="G98" i="78"/>
  <c r="G99" i="78"/>
  <c r="G100" i="78"/>
  <c r="G101" i="78"/>
  <c r="G102" i="78"/>
  <c r="G103" i="78"/>
  <c r="G104" i="78"/>
  <c r="G105" i="78"/>
  <c r="G106" i="78"/>
  <c r="G107" i="78"/>
  <c r="G108" i="78"/>
  <c r="G109" i="78"/>
  <c r="G110" i="78"/>
  <c r="G111" i="78"/>
  <c r="G112" i="78"/>
  <c r="G113" i="78"/>
  <c r="G114" i="78"/>
  <c r="G115" i="78"/>
  <c r="G116" i="78"/>
  <c r="G117" i="78"/>
  <c r="G118" i="78"/>
  <c r="G119" i="78"/>
  <c r="G120" i="78"/>
  <c r="G121" i="78"/>
  <c r="G122" i="78"/>
  <c r="G123" i="78"/>
  <c r="G124" i="78"/>
  <c r="G125" i="78"/>
  <c r="G126" i="78"/>
  <c r="G127" i="78"/>
  <c r="G128" i="78"/>
  <c r="G129" i="78"/>
  <c r="G130" i="78"/>
  <c r="G131" i="78"/>
  <c r="G132" i="78"/>
  <c r="G133" i="78"/>
  <c r="G134" i="78"/>
  <c r="G135" i="78"/>
  <c r="G136" i="78"/>
  <c r="G137" i="78"/>
  <c r="G138" i="78"/>
  <c r="G139" i="78"/>
  <c r="G140" i="78"/>
  <c r="G141" i="78"/>
  <c r="G142" i="78"/>
  <c r="G143" i="78"/>
  <c r="G144" i="78"/>
  <c r="G145" i="78"/>
  <c r="G146" i="78"/>
  <c r="G147" i="78"/>
  <c r="G148" i="78"/>
  <c r="G149" i="78"/>
  <c r="G150" i="78"/>
  <c r="G151" i="78"/>
  <c r="G152" i="78"/>
  <c r="G153" i="78"/>
  <c r="G154" i="78"/>
  <c r="G155" i="78"/>
  <c r="G156" i="78"/>
  <c r="G157" i="78"/>
  <c r="G158" i="78"/>
  <c r="G159" i="78"/>
  <c r="G160" i="78"/>
  <c r="G161" i="78"/>
  <c r="G162" i="78"/>
  <c r="G163" i="78"/>
  <c r="G164" i="78"/>
  <c r="G165" i="78"/>
  <c r="G166" i="78"/>
  <c r="G167" i="78"/>
  <c r="G168" i="78"/>
  <c r="G169" i="78"/>
  <c r="G170" i="78"/>
  <c r="G171" i="78"/>
  <c r="G172" i="78"/>
  <c r="G173" i="78"/>
  <c r="G174" i="78"/>
  <c r="G175" i="78"/>
  <c r="G176" i="78"/>
  <c r="G177" i="78"/>
  <c r="G178" i="78"/>
  <c r="G179" i="78"/>
  <c r="G180" i="78"/>
  <c r="G181" i="78"/>
  <c r="G182" i="78"/>
  <c r="G183" i="78"/>
  <c r="G184" i="78"/>
  <c r="G185" i="78"/>
  <c r="G186" i="78"/>
  <c r="G187" i="78"/>
  <c r="G188" i="78"/>
  <c r="G189" i="78"/>
  <c r="G190" i="78"/>
  <c r="G191" i="78"/>
  <c r="G192" i="78"/>
  <c r="G193" i="78"/>
  <c r="G194" i="78"/>
  <c r="G195" i="78"/>
  <c r="G196" i="78"/>
  <c r="G197" i="78"/>
  <c r="G198" i="78"/>
  <c r="G199" i="78"/>
  <c r="G200" i="78"/>
  <c r="G201" i="78"/>
  <c r="G202" i="78"/>
  <c r="G203" i="78"/>
  <c r="G204" i="78"/>
  <c r="G205" i="78"/>
  <c r="G206" i="78"/>
  <c r="G207" i="78"/>
  <c r="G208" i="78"/>
  <c r="G209" i="78"/>
  <c r="G210" i="78"/>
  <c r="G211" i="78"/>
  <c r="G212" i="78"/>
  <c r="G213" i="78"/>
  <c r="G214" i="78"/>
  <c r="G215" i="78"/>
  <c r="G216" i="78"/>
  <c r="G217" i="78"/>
  <c r="G218" i="78"/>
  <c r="G219" i="78"/>
  <c r="G220" i="78"/>
  <c r="G221" i="78"/>
  <c r="G222" i="78"/>
  <c r="G223" i="78"/>
  <c r="G224" i="78"/>
  <c r="G225" i="78"/>
  <c r="G226" i="78"/>
  <c r="G227" i="78"/>
  <c r="G228" i="78"/>
  <c r="G229" i="78"/>
  <c r="G230" i="78"/>
  <c r="G231" i="78"/>
  <c r="G232" i="78"/>
  <c r="G233" i="78"/>
  <c r="G234" i="78"/>
  <c r="G235" i="78"/>
  <c r="G236" i="78"/>
  <c r="G237" i="78"/>
  <c r="G238" i="78"/>
  <c r="G239" i="78"/>
  <c r="G240" i="78"/>
  <c r="G241" i="78"/>
  <c r="G242" i="78"/>
  <c r="G243" i="78"/>
  <c r="G244" i="78"/>
  <c r="G245" i="78"/>
  <c r="G246" i="78"/>
  <c r="G247" i="78"/>
  <c r="G248" i="78"/>
  <c r="G249" i="78"/>
  <c r="G250" i="78"/>
  <c r="G251" i="78"/>
  <c r="G252" i="78"/>
  <c r="G253" i="78"/>
  <c r="G254" i="78"/>
  <c r="G255" i="78"/>
  <c r="G256" i="78"/>
  <c r="G257" i="78"/>
  <c r="G258" i="78"/>
  <c r="G259" i="78"/>
  <c r="G260" i="78"/>
  <c r="G261" i="78"/>
  <c r="G262" i="78"/>
  <c r="G263" i="78"/>
  <c r="G264" i="78"/>
  <c r="G265" i="78"/>
  <c r="G266" i="78"/>
  <c r="G267" i="78"/>
  <c r="G268" i="78"/>
  <c r="G269" i="78"/>
  <c r="G270" i="78"/>
  <c r="G271" i="78"/>
  <c r="G272" i="78"/>
  <c r="G273" i="78"/>
  <c r="G274" i="78"/>
  <c r="G275" i="78"/>
  <c r="G276" i="78"/>
  <c r="G277" i="78"/>
  <c r="G278" i="78"/>
  <c r="G279" i="78"/>
  <c r="G280" i="78"/>
  <c r="G281" i="78"/>
  <c r="G282" i="78"/>
  <c r="G283" i="78"/>
  <c r="G284" i="78"/>
  <c r="G285" i="78"/>
  <c r="G286" i="78"/>
  <c r="G287" i="78"/>
  <c r="G288" i="78"/>
  <c r="G289" i="78"/>
  <c r="G290" i="78"/>
  <c r="G3" i="78"/>
  <c r="K61" i="73" l="1"/>
  <c r="K5" i="72"/>
  <c r="K61" i="72" s="1"/>
  <c r="J61" i="72"/>
  <c r="J61" i="71"/>
  <c r="K5" i="71"/>
  <c r="K61" i="71" s="1"/>
  <c r="J61" i="69"/>
  <c r="K5" i="69"/>
  <c r="K61" i="69" s="1"/>
  <c r="K61" i="68"/>
  <c r="J61" i="68"/>
  <c r="I61" i="66"/>
  <c r="K5" i="66"/>
  <c r="K61" i="66" s="1"/>
  <c r="K61" i="14"/>
  <c r="J61" i="17"/>
  <c r="K5" i="17"/>
  <c r="K61" i="17" s="1"/>
  <c r="K61" i="27"/>
  <c r="J61" i="27"/>
  <c r="K61" i="19"/>
  <c r="I61" i="19"/>
  <c r="I61" i="13"/>
  <c r="K37" i="13"/>
  <c r="K61" i="13" s="1"/>
  <c r="J61" i="13"/>
  <c r="J61" i="28"/>
  <c r="K5" i="28"/>
  <c r="K61" i="28" s="1"/>
  <c r="H61" i="28"/>
  <c r="J61" i="18"/>
  <c r="J61" i="38"/>
  <c r="K61" i="30"/>
  <c r="J61" i="9"/>
  <c r="J61" i="24"/>
  <c r="K5" i="24"/>
  <c r="K61" i="24" s="1"/>
  <c r="E61" i="36"/>
  <c r="J61" i="36"/>
  <c r="K5" i="36"/>
  <c r="K61" i="36" s="1"/>
  <c r="J61" i="10"/>
  <c r="K5" i="10"/>
  <c r="K61" i="10" s="1"/>
  <c r="I61" i="16"/>
  <c r="K5" i="16"/>
  <c r="K61" i="16" s="1"/>
  <c r="J61" i="22"/>
  <c r="K5" i="22"/>
  <c r="K61" i="22" s="1"/>
  <c r="I61" i="22"/>
  <c r="E61" i="23"/>
  <c r="K5" i="23"/>
  <c r="K61" i="23" s="1"/>
  <c r="J61" i="23"/>
  <c r="K61" i="20"/>
  <c r="J61" i="20"/>
  <c r="J61" i="15"/>
  <c r="K5" i="15"/>
  <c r="K61" i="15" s="1"/>
  <c r="I61" i="21"/>
  <c r="K5" i="21"/>
  <c r="K61" i="21" s="1"/>
  <c r="E61" i="21"/>
  <c r="J61" i="26"/>
  <c r="K5" i="26"/>
  <c r="K61" i="26" s="1"/>
  <c r="K5" i="33"/>
  <c r="K61" i="33" s="1"/>
  <c r="K61" i="65"/>
  <c r="I61" i="65"/>
  <c r="J503" i="50" l="1"/>
  <c r="I503" i="50"/>
  <c r="I501" i="50"/>
  <c r="I499" i="50"/>
  <c r="I497" i="50"/>
  <c r="D41" i="59"/>
  <c r="H4" i="50" l="1"/>
  <c r="H5" i="50"/>
  <c r="H6" i="50"/>
  <c r="H7" i="50"/>
  <c r="H8" i="50"/>
  <c r="H9" i="50"/>
  <c r="H10" i="50"/>
  <c r="H11" i="50"/>
  <c r="H12" i="50"/>
  <c r="H13" i="50"/>
  <c r="H14" i="50"/>
  <c r="H15" i="50"/>
  <c r="H16" i="50"/>
  <c r="H17" i="50"/>
  <c r="H18" i="50"/>
  <c r="H19" i="50"/>
  <c r="H20" i="50"/>
  <c r="H21" i="50"/>
  <c r="H22" i="50"/>
  <c r="H23" i="50"/>
  <c r="H24" i="50"/>
  <c r="H25" i="50"/>
  <c r="H26" i="50"/>
  <c r="H27" i="50"/>
  <c r="H28" i="50"/>
  <c r="H29" i="50"/>
  <c r="H30" i="50"/>
  <c r="H31" i="50"/>
  <c r="H32" i="50"/>
  <c r="H33" i="50"/>
  <c r="H34" i="50"/>
  <c r="H35" i="50"/>
  <c r="H36" i="50"/>
  <c r="H37" i="50"/>
  <c r="H38" i="50"/>
  <c r="H39" i="50"/>
  <c r="H40" i="50"/>
  <c r="H41" i="50"/>
  <c r="H42" i="50"/>
  <c r="H43" i="50"/>
  <c r="H44" i="50"/>
  <c r="H45" i="50"/>
  <c r="H46" i="50"/>
  <c r="H47" i="50"/>
  <c r="H48" i="50"/>
  <c r="H49" i="50"/>
  <c r="H50" i="50"/>
  <c r="H51" i="50"/>
  <c r="H52" i="50"/>
  <c r="H54" i="50"/>
  <c r="H55" i="50"/>
  <c r="H56" i="50"/>
  <c r="H57" i="50"/>
  <c r="H58" i="50"/>
  <c r="H59" i="50"/>
  <c r="H60" i="50"/>
  <c r="H61" i="50"/>
  <c r="H62" i="50"/>
  <c r="H63" i="50"/>
  <c r="H64" i="50"/>
  <c r="H65" i="50"/>
  <c r="H66" i="50"/>
  <c r="H67" i="50"/>
  <c r="H68" i="50"/>
  <c r="H69" i="50"/>
  <c r="H70" i="50"/>
  <c r="H71" i="50"/>
  <c r="H72" i="50"/>
  <c r="H73" i="50"/>
  <c r="H74" i="50"/>
  <c r="H75" i="50"/>
  <c r="H76" i="50"/>
  <c r="H77" i="50"/>
  <c r="H78" i="50"/>
  <c r="H79" i="50"/>
  <c r="H80" i="50"/>
  <c r="H81" i="50"/>
  <c r="H82" i="50"/>
  <c r="H83" i="50"/>
  <c r="H84" i="50"/>
  <c r="H85" i="50"/>
  <c r="H86" i="50"/>
  <c r="H87" i="50"/>
  <c r="H88" i="50"/>
  <c r="H89" i="50"/>
  <c r="H90" i="50"/>
  <c r="H91" i="50"/>
  <c r="H92" i="50"/>
  <c r="H93" i="50"/>
  <c r="H94" i="50"/>
  <c r="H95" i="50"/>
  <c r="H96" i="50"/>
  <c r="H97" i="50"/>
  <c r="H98" i="50"/>
  <c r="H99" i="50"/>
  <c r="H100" i="50"/>
  <c r="H101" i="50"/>
  <c r="H102" i="50"/>
  <c r="H103" i="50"/>
  <c r="H104" i="50"/>
  <c r="H105" i="50"/>
  <c r="H106" i="50"/>
  <c r="H107" i="50"/>
  <c r="H108" i="50"/>
  <c r="H109" i="50"/>
  <c r="H110" i="50"/>
  <c r="H111" i="50"/>
  <c r="H112" i="50"/>
  <c r="H113" i="50"/>
  <c r="H114" i="50"/>
  <c r="H115" i="50"/>
  <c r="H116" i="50"/>
  <c r="H117" i="50"/>
  <c r="H118" i="50"/>
  <c r="H119" i="50"/>
  <c r="H120" i="50"/>
  <c r="H121" i="50"/>
  <c r="H122" i="50"/>
  <c r="H123" i="50"/>
  <c r="H124" i="50"/>
  <c r="H125" i="50"/>
  <c r="H126" i="50"/>
  <c r="H127" i="50"/>
  <c r="H128" i="50"/>
  <c r="H129" i="50"/>
  <c r="H130" i="50"/>
  <c r="H131" i="50"/>
  <c r="H132" i="50"/>
  <c r="H133" i="50"/>
  <c r="H134" i="50"/>
  <c r="H135" i="50"/>
  <c r="H136" i="50"/>
  <c r="H137" i="50"/>
  <c r="H138" i="50"/>
  <c r="H139" i="50"/>
  <c r="H140" i="50"/>
  <c r="H141" i="50"/>
  <c r="H142" i="50"/>
  <c r="H143" i="50"/>
  <c r="H144" i="50"/>
  <c r="H145" i="50"/>
  <c r="H146" i="50"/>
  <c r="H147" i="50"/>
  <c r="H148" i="50"/>
  <c r="H149" i="50"/>
  <c r="H150" i="50"/>
  <c r="H151" i="50"/>
  <c r="H152" i="50"/>
  <c r="H153" i="50"/>
  <c r="H154" i="50"/>
  <c r="H155" i="50"/>
  <c r="H156" i="50"/>
  <c r="H157" i="50"/>
  <c r="H158" i="50"/>
  <c r="H159" i="50"/>
  <c r="H160" i="50"/>
  <c r="H161" i="50"/>
  <c r="H162" i="50"/>
  <c r="H163" i="50"/>
  <c r="H164" i="50"/>
  <c r="H165" i="50"/>
  <c r="H166" i="50"/>
  <c r="H167" i="50"/>
  <c r="H168" i="50"/>
  <c r="H169" i="50"/>
  <c r="H170" i="50"/>
  <c r="H171" i="50"/>
  <c r="H172" i="50"/>
  <c r="H173" i="50"/>
  <c r="H174" i="50"/>
  <c r="H175" i="50"/>
  <c r="H176" i="50"/>
  <c r="H177" i="50"/>
  <c r="H178" i="50"/>
  <c r="H179" i="50"/>
  <c r="H180" i="50"/>
  <c r="H181" i="50"/>
  <c r="H182" i="50"/>
  <c r="H183" i="50"/>
  <c r="H184" i="50"/>
  <c r="H185" i="50"/>
  <c r="H186" i="50"/>
  <c r="H187" i="50"/>
  <c r="H188" i="50"/>
  <c r="H189" i="50"/>
  <c r="H190" i="50"/>
  <c r="H191" i="50"/>
  <c r="H192" i="50"/>
  <c r="H193" i="50"/>
  <c r="H194" i="50"/>
  <c r="H195" i="50"/>
  <c r="H196" i="50"/>
  <c r="H197" i="50"/>
  <c r="H198" i="50"/>
  <c r="H199" i="50"/>
  <c r="H200" i="50"/>
  <c r="H201" i="50"/>
  <c r="H202" i="50"/>
  <c r="H203" i="50"/>
  <c r="H204" i="50"/>
  <c r="H205" i="50"/>
  <c r="H206" i="50"/>
  <c r="H207" i="50"/>
  <c r="H208" i="50"/>
  <c r="H209" i="50"/>
  <c r="H210" i="50"/>
  <c r="H211" i="50"/>
  <c r="H212" i="50"/>
  <c r="H213" i="50"/>
  <c r="H214" i="50"/>
  <c r="H215" i="50"/>
  <c r="H216" i="50"/>
  <c r="H217" i="50"/>
  <c r="H218" i="50"/>
  <c r="H219" i="50"/>
  <c r="H220" i="50"/>
  <c r="H221" i="50"/>
  <c r="H222" i="50"/>
  <c r="H223" i="50"/>
  <c r="H224" i="50"/>
  <c r="H225" i="50"/>
  <c r="H226" i="50"/>
  <c r="H227" i="50"/>
  <c r="H228" i="50"/>
  <c r="H229" i="50"/>
  <c r="H230" i="50"/>
  <c r="H231" i="50"/>
  <c r="H232" i="50"/>
  <c r="H233" i="50"/>
  <c r="H234" i="50"/>
  <c r="H235" i="50"/>
  <c r="H236" i="50"/>
  <c r="H237" i="50"/>
  <c r="H238" i="50"/>
  <c r="H239" i="50"/>
  <c r="H240" i="50"/>
  <c r="H241" i="50"/>
  <c r="H242" i="50"/>
  <c r="H243" i="50"/>
  <c r="H244" i="50"/>
  <c r="H245" i="50"/>
  <c r="H246" i="50"/>
  <c r="H247" i="50"/>
  <c r="H248" i="50"/>
  <c r="H249" i="50"/>
  <c r="H250" i="50"/>
  <c r="H251" i="50"/>
  <c r="H252" i="50"/>
  <c r="H253" i="50"/>
  <c r="H254" i="50"/>
  <c r="H255" i="50"/>
  <c r="H256" i="50"/>
  <c r="H257" i="50"/>
  <c r="H258" i="50"/>
  <c r="H259" i="50"/>
  <c r="H260" i="50"/>
  <c r="H261" i="50"/>
  <c r="H262" i="50"/>
  <c r="H263" i="50"/>
  <c r="H264" i="50"/>
  <c r="H265" i="50"/>
  <c r="H266" i="50"/>
  <c r="H267" i="50"/>
  <c r="H268" i="50"/>
  <c r="H269" i="50"/>
  <c r="H270" i="50"/>
  <c r="H271" i="50"/>
  <c r="H272" i="50"/>
  <c r="H273" i="50"/>
  <c r="H274" i="50"/>
  <c r="H275" i="50"/>
  <c r="H276" i="50"/>
  <c r="H277" i="50"/>
  <c r="H278" i="50"/>
  <c r="H279" i="50"/>
  <c r="H280" i="50"/>
  <c r="H281" i="50"/>
  <c r="H282" i="50"/>
  <c r="H283" i="50"/>
  <c r="H284" i="50"/>
  <c r="H285" i="50"/>
  <c r="H286" i="50"/>
  <c r="H287" i="50"/>
  <c r="H288" i="50"/>
  <c r="H289" i="50"/>
  <c r="H290" i="50"/>
  <c r="H291" i="50"/>
  <c r="H292" i="50"/>
  <c r="H293" i="50"/>
  <c r="H294" i="50"/>
  <c r="H295" i="50"/>
  <c r="H296" i="50"/>
  <c r="H297" i="50"/>
  <c r="H298" i="50"/>
  <c r="H299" i="50"/>
  <c r="H300" i="50"/>
  <c r="H301" i="50"/>
  <c r="H302" i="50"/>
  <c r="H303" i="50"/>
  <c r="H304" i="50"/>
  <c r="H305" i="50"/>
  <c r="H306" i="50"/>
  <c r="H307" i="50"/>
  <c r="H308" i="50"/>
  <c r="H309" i="50"/>
  <c r="H310" i="50"/>
  <c r="H311" i="50"/>
  <c r="H312" i="50"/>
  <c r="H313" i="50"/>
  <c r="H314" i="50"/>
  <c r="H315" i="50"/>
  <c r="H316" i="50"/>
  <c r="H317" i="50"/>
  <c r="H318" i="50"/>
  <c r="H319" i="50"/>
  <c r="H320" i="50"/>
  <c r="H321" i="50"/>
  <c r="H322" i="50"/>
  <c r="H323" i="50"/>
  <c r="H324" i="50"/>
  <c r="H325" i="50"/>
  <c r="H326" i="50"/>
  <c r="H327" i="50"/>
  <c r="H328" i="50"/>
  <c r="H329" i="50"/>
  <c r="H330" i="50"/>
  <c r="H331" i="50"/>
  <c r="H332" i="50"/>
  <c r="H333" i="50"/>
  <c r="H334" i="50"/>
  <c r="H335" i="50"/>
  <c r="H336" i="50"/>
  <c r="H337" i="50"/>
  <c r="H338" i="50"/>
  <c r="H339" i="50"/>
  <c r="H340" i="50"/>
  <c r="H341" i="50"/>
  <c r="H342" i="50"/>
  <c r="H343" i="50"/>
  <c r="H344" i="50"/>
  <c r="H345" i="50"/>
  <c r="K4" i="50"/>
  <c r="K5" i="50"/>
  <c r="K6" i="50"/>
  <c r="K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31" i="50"/>
  <c r="K32" i="50"/>
  <c r="K33" i="50"/>
  <c r="K34" i="50"/>
  <c r="K35" i="50"/>
  <c r="K36" i="50"/>
  <c r="K37" i="50"/>
  <c r="K38" i="50"/>
  <c r="K39" i="50"/>
  <c r="K40" i="50"/>
  <c r="K41" i="50"/>
  <c r="K42" i="50"/>
  <c r="K43" i="50"/>
  <c r="K44" i="50"/>
  <c r="K45" i="50"/>
  <c r="K46" i="50"/>
  <c r="K47" i="50"/>
  <c r="K48" i="50"/>
  <c r="K49" i="50"/>
  <c r="K50" i="50"/>
  <c r="K51" i="50"/>
  <c r="K54" i="50"/>
  <c r="K56" i="50"/>
  <c r="K57" i="50"/>
  <c r="K58" i="50"/>
  <c r="K59" i="50"/>
  <c r="K60" i="50"/>
  <c r="K61" i="50"/>
  <c r="K62" i="50"/>
  <c r="K63" i="50"/>
  <c r="K64" i="50"/>
  <c r="K65" i="50"/>
  <c r="K66" i="50"/>
  <c r="K67" i="50"/>
  <c r="K68" i="50"/>
  <c r="K69" i="50"/>
  <c r="K70" i="50"/>
  <c r="K71" i="50"/>
  <c r="K72" i="50"/>
  <c r="K73" i="50"/>
  <c r="K74" i="50"/>
  <c r="K75" i="50"/>
  <c r="K76" i="50"/>
  <c r="K77" i="50"/>
  <c r="K78" i="50"/>
  <c r="K79" i="50"/>
  <c r="K80" i="50"/>
  <c r="K81" i="50"/>
  <c r="K82" i="50"/>
  <c r="K83" i="50"/>
  <c r="K84" i="50"/>
  <c r="K85" i="50"/>
  <c r="K86" i="50"/>
  <c r="K87" i="50"/>
  <c r="K88" i="50"/>
  <c r="K89" i="50"/>
  <c r="K90" i="50"/>
  <c r="K91" i="50"/>
  <c r="K92" i="50"/>
  <c r="K93" i="50"/>
  <c r="K94" i="50"/>
  <c r="K95" i="50"/>
  <c r="K96" i="50"/>
  <c r="K97" i="50"/>
  <c r="K98" i="50"/>
  <c r="K99" i="50"/>
  <c r="K100" i="50"/>
  <c r="K101" i="50"/>
  <c r="K102" i="50"/>
  <c r="K103" i="50"/>
  <c r="K104" i="50"/>
  <c r="K105" i="50"/>
  <c r="K106" i="50"/>
  <c r="K107" i="50"/>
  <c r="K108" i="50"/>
  <c r="K109" i="50"/>
  <c r="K110" i="50"/>
  <c r="K111" i="50"/>
  <c r="K112" i="50"/>
  <c r="K113" i="50"/>
  <c r="K114" i="50"/>
  <c r="K115" i="50"/>
  <c r="K116" i="50"/>
  <c r="K117" i="50"/>
  <c r="K118" i="50"/>
  <c r="K119" i="50"/>
  <c r="K120" i="50"/>
  <c r="K121" i="50"/>
  <c r="K122" i="50"/>
  <c r="K123" i="50"/>
  <c r="K124" i="50"/>
  <c r="K125" i="50"/>
  <c r="K126" i="50"/>
  <c r="K127" i="50"/>
  <c r="K128" i="50"/>
  <c r="K129" i="50"/>
  <c r="K130" i="50"/>
  <c r="K131" i="50"/>
  <c r="K132" i="50"/>
  <c r="K133" i="50"/>
  <c r="K134" i="50"/>
  <c r="K135" i="50"/>
  <c r="K136" i="50"/>
  <c r="K137" i="50"/>
  <c r="K138" i="50"/>
  <c r="K139" i="50"/>
  <c r="K140" i="50"/>
  <c r="K141" i="50"/>
  <c r="K142" i="50"/>
  <c r="K143" i="50"/>
  <c r="K144" i="50"/>
  <c r="K145" i="50"/>
  <c r="K146" i="50"/>
  <c r="K147" i="50"/>
  <c r="K148" i="50"/>
  <c r="K149" i="50"/>
  <c r="K150" i="50"/>
  <c r="K151" i="50"/>
  <c r="K152" i="50"/>
  <c r="K153" i="50"/>
  <c r="K154" i="50"/>
  <c r="K155" i="50"/>
  <c r="K156" i="50"/>
  <c r="K157" i="50"/>
  <c r="K158" i="50"/>
  <c r="K159" i="50"/>
  <c r="K160" i="50"/>
  <c r="K161" i="50"/>
  <c r="K162" i="50"/>
  <c r="K163" i="50"/>
  <c r="K164" i="50"/>
  <c r="K165" i="50"/>
  <c r="K166" i="50"/>
  <c r="K167" i="50"/>
  <c r="K168" i="50"/>
  <c r="K169" i="50"/>
  <c r="K170" i="50"/>
  <c r="K171" i="50"/>
  <c r="K172" i="50"/>
  <c r="K173" i="50"/>
  <c r="K174" i="50"/>
  <c r="K175" i="50"/>
  <c r="K176" i="50"/>
  <c r="K177" i="50"/>
  <c r="K178" i="50"/>
  <c r="K179" i="50"/>
  <c r="K180" i="50"/>
  <c r="K181" i="50"/>
  <c r="K182" i="50"/>
  <c r="K183" i="50"/>
  <c r="K184" i="50"/>
  <c r="K185" i="50"/>
  <c r="K186" i="50"/>
  <c r="K187" i="50"/>
  <c r="K188" i="50"/>
  <c r="K189" i="50"/>
  <c r="K190" i="50"/>
  <c r="K191" i="50"/>
  <c r="K192" i="50"/>
  <c r="K193" i="50"/>
  <c r="K194" i="50"/>
  <c r="K195" i="50"/>
  <c r="K196" i="50"/>
  <c r="K197" i="50"/>
  <c r="K198" i="50"/>
  <c r="K199" i="50"/>
  <c r="K200" i="50"/>
  <c r="K201" i="50"/>
  <c r="K202" i="50"/>
  <c r="K203" i="50"/>
  <c r="K204" i="50"/>
  <c r="K205" i="50"/>
  <c r="K206" i="50"/>
  <c r="K207" i="50"/>
  <c r="K208" i="50"/>
  <c r="K209" i="50"/>
  <c r="K210" i="50"/>
  <c r="K211" i="50"/>
  <c r="K212" i="50"/>
  <c r="K213" i="50"/>
  <c r="K214" i="50"/>
  <c r="K215" i="50"/>
  <c r="K216" i="50"/>
  <c r="K217" i="50"/>
  <c r="K218" i="50"/>
  <c r="K219" i="50"/>
  <c r="K220" i="50"/>
  <c r="K221" i="50"/>
  <c r="K222" i="50"/>
  <c r="K223" i="50"/>
  <c r="K224" i="50"/>
  <c r="K225" i="50"/>
  <c r="K226" i="50"/>
  <c r="K227" i="50"/>
  <c r="K228" i="50"/>
  <c r="K229" i="50"/>
  <c r="K230" i="50"/>
  <c r="K231" i="50"/>
  <c r="K232" i="50"/>
  <c r="K233" i="50"/>
  <c r="K234" i="50"/>
  <c r="K235" i="50"/>
  <c r="K236" i="50"/>
  <c r="K237" i="50"/>
  <c r="K238" i="50"/>
  <c r="K239" i="50"/>
  <c r="K240" i="50"/>
  <c r="K241" i="50"/>
  <c r="K242" i="50"/>
  <c r="K243" i="50"/>
  <c r="K244" i="50"/>
  <c r="K245" i="50"/>
  <c r="K246" i="50"/>
  <c r="K247" i="50"/>
  <c r="K248" i="50"/>
  <c r="K249" i="50"/>
  <c r="K250" i="50"/>
  <c r="K251" i="50"/>
  <c r="K252" i="50"/>
  <c r="K253" i="50"/>
  <c r="K254" i="50"/>
  <c r="K255" i="50"/>
  <c r="K256" i="50"/>
  <c r="K257" i="50"/>
  <c r="K258" i="50"/>
  <c r="K259" i="50"/>
  <c r="K260" i="50"/>
  <c r="K261" i="50"/>
  <c r="K262" i="50"/>
  <c r="K263" i="50"/>
  <c r="K264" i="50"/>
  <c r="K265" i="50"/>
  <c r="K266" i="50"/>
  <c r="K267" i="50"/>
  <c r="K268" i="50"/>
  <c r="K269" i="50"/>
  <c r="K270" i="50"/>
  <c r="K271" i="50"/>
  <c r="K272" i="50"/>
  <c r="K273" i="50"/>
  <c r="K274" i="50"/>
  <c r="K275" i="50"/>
  <c r="K276" i="50"/>
  <c r="K277" i="50"/>
  <c r="K278" i="50"/>
  <c r="K279" i="50"/>
  <c r="K280" i="50"/>
  <c r="K281" i="50"/>
  <c r="K282" i="50"/>
  <c r="K283" i="50"/>
  <c r="K284" i="50"/>
  <c r="K285" i="50"/>
  <c r="K286" i="50"/>
  <c r="K287" i="50"/>
  <c r="K288" i="50"/>
  <c r="K289" i="50"/>
  <c r="K290" i="50"/>
  <c r="K291" i="50"/>
  <c r="K292" i="50"/>
  <c r="K293" i="50"/>
  <c r="K294" i="50"/>
  <c r="K295" i="50"/>
  <c r="K296" i="50"/>
  <c r="K297" i="50"/>
  <c r="K298" i="50"/>
  <c r="K299" i="50"/>
  <c r="K300" i="50"/>
  <c r="K301" i="50"/>
  <c r="K302" i="50"/>
  <c r="K303" i="50"/>
  <c r="K304" i="50"/>
  <c r="K305" i="50"/>
  <c r="K306" i="50"/>
  <c r="K307" i="50"/>
  <c r="K308" i="50"/>
  <c r="K309" i="50"/>
  <c r="K310" i="50"/>
  <c r="K311" i="50"/>
  <c r="K312" i="50"/>
  <c r="K313" i="50"/>
  <c r="K314" i="50"/>
  <c r="K315" i="50"/>
  <c r="K316" i="50"/>
  <c r="K317" i="50"/>
  <c r="K318" i="50"/>
  <c r="K319" i="50"/>
  <c r="K320" i="50"/>
  <c r="K321" i="50"/>
  <c r="K322" i="50"/>
  <c r="K323" i="50"/>
  <c r="K324" i="50"/>
  <c r="K325" i="50"/>
  <c r="K326" i="50"/>
  <c r="K327" i="50"/>
  <c r="K328" i="50"/>
  <c r="K329" i="50"/>
  <c r="K330" i="50"/>
  <c r="K331" i="50"/>
  <c r="K332" i="50"/>
  <c r="K333" i="50"/>
  <c r="K334" i="50"/>
  <c r="K335" i="50"/>
  <c r="K336" i="50"/>
  <c r="K337" i="50"/>
  <c r="K338" i="50"/>
  <c r="K339" i="50"/>
  <c r="K340" i="50"/>
  <c r="K341" i="50"/>
  <c r="K342" i="50"/>
  <c r="K343" i="50"/>
  <c r="K344" i="50"/>
  <c r="K345" i="50"/>
  <c r="K347" i="50"/>
  <c r="K348" i="50"/>
  <c r="K349" i="50"/>
  <c r="K350" i="50"/>
  <c r="K351" i="50"/>
  <c r="K352" i="50"/>
  <c r="K353" i="50"/>
  <c r="K354" i="50"/>
  <c r="K355" i="50"/>
  <c r="K356" i="50"/>
  <c r="K357" i="50"/>
  <c r="K358" i="50"/>
  <c r="K359" i="50"/>
  <c r="K360" i="50"/>
  <c r="K361" i="50"/>
  <c r="K362" i="50"/>
  <c r="K363" i="50"/>
  <c r="K364" i="50"/>
  <c r="K365" i="50"/>
  <c r="K366" i="50"/>
  <c r="K367" i="50"/>
  <c r="K368" i="50"/>
  <c r="K369" i="50"/>
  <c r="K370" i="50"/>
  <c r="K371" i="50"/>
  <c r="K372" i="50"/>
  <c r="K373" i="50"/>
  <c r="K374" i="50"/>
  <c r="K375" i="50"/>
  <c r="K376" i="50"/>
  <c r="K377" i="50"/>
  <c r="K378" i="50"/>
  <c r="K379" i="50"/>
  <c r="K380" i="50"/>
  <c r="K381" i="50"/>
  <c r="K382" i="50"/>
  <c r="K383" i="50"/>
  <c r="K384" i="50"/>
  <c r="K385" i="50"/>
  <c r="K386" i="50"/>
  <c r="K387" i="50"/>
  <c r="K388" i="50"/>
  <c r="K389" i="50"/>
  <c r="K390" i="50"/>
  <c r="K391" i="50"/>
  <c r="K392" i="50"/>
  <c r="K393" i="50"/>
  <c r="K394" i="50"/>
  <c r="K395" i="50"/>
  <c r="K396" i="50"/>
  <c r="K397" i="50"/>
  <c r="K398" i="50"/>
  <c r="K399" i="50"/>
  <c r="K400" i="50"/>
  <c r="K401" i="50"/>
  <c r="K402" i="50"/>
  <c r="K404" i="50"/>
  <c r="K405" i="50"/>
  <c r="K406" i="50"/>
  <c r="K407" i="50"/>
  <c r="K408" i="50"/>
  <c r="K409" i="50"/>
  <c r="K410" i="50"/>
  <c r="K411" i="50"/>
  <c r="K412" i="50"/>
  <c r="K413" i="50"/>
  <c r="K414" i="50"/>
  <c r="K415" i="50"/>
  <c r="K416" i="50"/>
  <c r="K417" i="50"/>
  <c r="K418" i="50"/>
  <c r="K419" i="50"/>
  <c r="K420" i="50"/>
  <c r="K421" i="50"/>
  <c r="K422" i="50"/>
  <c r="K423" i="50"/>
  <c r="K424" i="50"/>
  <c r="K425" i="50"/>
  <c r="K426" i="50"/>
  <c r="K427" i="50"/>
  <c r="K428" i="50"/>
  <c r="K429" i="50"/>
  <c r="K430" i="50"/>
  <c r="K431" i="50"/>
  <c r="K432" i="50"/>
  <c r="K433" i="50"/>
  <c r="K434" i="50"/>
  <c r="K435" i="50"/>
  <c r="K436" i="50"/>
  <c r="K437" i="50"/>
  <c r="K438" i="50"/>
  <c r="K439" i="50"/>
  <c r="K440" i="50"/>
  <c r="K441" i="50"/>
  <c r="K442" i="50"/>
  <c r="K443" i="50"/>
  <c r="K444" i="50"/>
  <c r="K445" i="50"/>
  <c r="K446" i="50"/>
  <c r="K447" i="50"/>
  <c r="K448" i="50"/>
  <c r="K449" i="50"/>
  <c r="K450" i="50"/>
  <c r="K451" i="50"/>
  <c r="K452" i="50"/>
  <c r="K453" i="50"/>
  <c r="K454" i="50"/>
  <c r="K455" i="50"/>
  <c r="K456" i="50"/>
  <c r="K457" i="50"/>
  <c r="K458" i="50"/>
  <c r="K459" i="50"/>
  <c r="K460" i="50"/>
  <c r="K461" i="50"/>
  <c r="K462" i="50"/>
  <c r="K463" i="50"/>
  <c r="K464" i="50"/>
  <c r="K465" i="50"/>
  <c r="K466" i="50"/>
  <c r="K467" i="50"/>
  <c r="K468" i="50"/>
  <c r="K469" i="50"/>
  <c r="K470" i="50"/>
  <c r="K471" i="50"/>
  <c r="K472" i="50"/>
  <c r="K473" i="50"/>
  <c r="K474" i="50"/>
  <c r="K475" i="50"/>
  <c r="K476" i="50"/>
  <c r="K477" i="50"/>
  <c r="K478" i="50"/>
  <c r="K479" i="50"/>
  <c r="K480" i="50"/>
  <c r="K481" i="50"/>
  <c r="K482" i="50"/>
  <c r="K483" i="50"/>
  <c r="K484" i="50"/>
  <c r="K485" i="50"/>
  <c r="K486" i="50"/>
  <c r="K487" i="50"/>
  <c r="K488" i="50"/>
  <c r="K489" i="50"/>
  <c r="K490" i="50"/>
  <c r="K491" i="50"/>
  <c r="K492" i="50"/>
  <c r="K493" i="50"/>
  <c r="K494" i="50"/>
  <c r="K495" i="50"/>
  <c r="K496" i="50"/>
  <c r="K497" i="50"/>
  <c r="K498" i="50"/>
  <c r="K499" i="50"/>
  <c r="K500" i="50"/>
  <c r="K501" i="50"/>
  <c r="K502" i="50"/>
  <c r="K503" i="50"/>
  <c r="K504" i="50"/>
  <c r="K505" i="50"/>
  <c r="K506" i="50"/>
  <c r="K507" i="50"/>
  <c r="K508" i="50"/>
  <c r="K509" i="50"/>
  <c r="K510" i="50"/>
  <c r="K511" i="50"/>
  <c r="K512" i="50"/>
  <c r="K513" i="50"/>
  <c r="K515" i="50"/>
  <c r="K516" i="50"/>
  <c r="K517" i="50"/>
  <c r="K518" i="50"/>
  <c r="K519" i="50"/>
  <c r="K520" i="50"/>
  <c r="K521" i="50"/>
  <c r="K523" i="50"/>
  <c r="K524" i="50"/>
  <c r="K525" i="50"/>
  <c r="K526" i="50"/>
  <c r="K527" i="50"/>
  <c r="K528" i="50"/>
  <c r="K529" i="50"/>
  <c r="K530" i="50"/>
  <c r="K531" i="50"/>
  <c r="K532" i="50"/>
  <c r="K533" i="50"/>
  <c r="K534" i="50"/>
  <c r="K535" i="50"/>
  <c r="K536" i="50"/>
  <c r="K537" i="50"/>
  <c r="K538" i="50"/>
  <c r="K539" i="50"/>
  <c r="K540" i="50"/>
  <c r="K541" i="50"/>
  <c r="K542" i="50"/>
  <c r="K543" i="50"/>
  <c r="K544" i="50"/>
  <c r="K346" i="50"/>
  <c r="H347" i="50"/>
  <c r="H348" i="50"/>
  <c r="H349" i="50"/>
  <c r="H350" i="50"/>
  <c r="H351" i="50"/>
  <c r="H352" i="50"/>
  <c r="H353" i="50"/>
  <c r="H354" i="50"/>
  <c r="H355" i="50"/>
  <c r="H356" i="50"/>
  <c r="H357" i="50"/>
  <c r="H358" i="50"/>
  <c r="H359" i="50"/>
  <c r="H360" i="50"/>
  <c r="H361" i="50"/>
  <c r="H362" i="50"/>
  <c r="H363" i="50"/>
  <c r="H364" i="50"/>
  <c r="H365" i="50"/>
  <c r="H366" i="50"/>
  <c r="H367" i="50"/>
  <c r="H368" i="50"/>
  <c r="H369" i="50"/>
  <c r="H370" i="50"/>
  <c r="H371" i="50"/>
  <c r="H372" i="50"/>
  <c r="H373" i="50"/>
  <c r="H374" i="50"/>
  <c r="H375" i="50"/>
  <c r="H376" i="50"/>
  <c r="H377" i="50"/>
  <c r="H378" i="50"/>
  <c r="H379" i="50"/>
  <c r="H380" i="50"/>
  <c r="H381" i="50"/>
  <c r="H382" i="50"/>
  <c r="H383" i="50"/>
  <c r="H384" i="50"/>
  <c r="H385" i="50"/>
  <c r="H386" i="50"/>
  <c r="H387" i="50"/>
  <c r="H388" i="50"/>
  <c r="H389" i="50"/>
  <c r="H390" i="50"/>
  <c r="H391" i="50"/>
  <c r="H392" i="50"/>
  <c r="H393" i="50"/>
  <c r="H394" i="50"/>
  <c r="H395" i="50"/>
  <c r="H396" i="50"/>
  <c r="H397" i="50"/>
  <c r="H398" i="50"/>
  <c r="H399" i="50"/>
  <c r="H400" i="50"/>
  <c r="H401" i="50"/>
  <c r="H402" i="50"/>
  <c r="H403" i="50"/>
  <c r="H404" i="50"/>
  <c r="H405" i="50"/>
  <c r="H406" i="50"/>
  <c r="H407" i="50"/>
  <c r="H408" i="50"/>
  <c r="H409" i="50"/>
  <c r="H410" i="50"/>
  <c r="H411" i="50"/>
  <c r="H412" i="50"/>
  <c r="H413" i="50"/>
  <c r="H414" i="50"/>
  <c r="H415" i="50"/>
  <c r="H416" i="50"/>
  <c r="H417" i="50"/>
  <c r="H418" i="50"/>
  <c r="H419" i="50"/>
  <c r="H420" i="50"/>
  <c r="H421" i="50"/>
  <c r="H422" i="50"/>
  <c r="H423" i="50"/>
  <c r="H424" i="50"/>
  <c r="H425" i="50"/>
  <c r="H426" i="50"/>
  <c r="H427" i="50"/>
  <c r="H428" i="50"/>
  <c r="H429" i="50"/>
  <c r="H430" i="50"/>
  <c r="H431" i="50"/>
  <c r="H432" i="50"/>
  <c r="H433" i="50"/>
  <c r="H434" i="50"/>
  <c r="H435" i="50"/>
  <c r="H436" i="50"/>
  <c r="H437" i="50"/>
  <c r="H438" i="50"/>
  <c r="H439" i="50"/>
  <c r="H440" i="50"/>
  <c r="H441" i="50"/>
  <c r="H442" i="50"/>
  <c r="H443" i="50"/>
  <c r="H444" i="50"/>
  <c r="H445" i="50"/>
  <c r="H446" i="50"/>
  <c r="H447" i="50"/>
  <c r="H448" i="50"/>
  <c r="H449" i="50"/>
  <c r="H450" i="50"/>
  <c r="H451" i="50"/>
  <c r="H452" i="50"/>
  <c r="H453" i="50"/>
  <c r="H454" i="50"/>
  <c r="H455" i="50"/>
  <c r="H456" i="50"/>
  <c r="H457" i="50"/>
  <c r="H458" i="50"/>
  <c r="H459" i="50"/>
  <c r="H460" i="50"/>
  <c r="H461" i="50"/>
  <c r="H462" i="50"/>
  <c r="H463" i="50"/>
  <c r="H464" i="50"/>
  <c r="H465" i="50"/>
  <c r="H466" i="50"/>
  <c r="H467" i="50"/>
  <c r="H468" i="50"/>
  <c r="H469" i="50"/>
  <c r="H470" i="50"/>
  <c r="H471" i="50"/>
  <c r="H472" i="50"/>
  <c r="H473" i="50"/>
  <c r="H474" i="50"/>
  <c r="H475" i="50"/>
  <c r="H476" i="50"/>
  <c r="H477" i="50"/>
  <c r="H478" i="50"/>
  <c r="H479" i="50"/>
  <c r="H480" i="50"/>
  <c r="H481" i="50"/>
  <c r="H482" i="50"/>
  <c r="H483" i="50"/>
  <c r="H484" i="50"/>
  <c r="H485" i="50"/>
  <c r="H486" i="50"/>
  <c r="H487" i="50"/>
  <c r="H488" i="50"/>
  <c r="H489" i="50"/>
  <c r="H490" i="50"/>
  <c r="H491" i="50"/>
  <c r="H492" i="50"/>
  <c r="H493" i="50"/>
  <c r="H494" i="50"/>
  <c r="H495" i="50"/>
  <c r="H496" i="50"/>
  <c r="H497" i="50"/>
  <c r="H498" i="50"/>
  <c r="H499" i="50"/>
  <c r="H500" i="50"/>
  <c r="H501" i="50"/>
  <c r="H502" i="50"/>
  <c r="H503" i="50"/>
  <c r="H504" i="50"/>
  <c r="H505" i="50"/>
  <c r="H506" i="50"/>
  <c r="H507" i="50"/>
  <c r="H508" i="50"/>
  <c r="H509" i="50"/>
  <c r="H510" i="50"/>
  <c r="H511" i="50"/>
  <c r="H512" i="50"/>
  <c r="H513" i="50"/>
  <c r="H514" i="50"/>
  <c r="H515" i="50"/>
  <c r="H516" i="50"/>
  <c r="H517" i="50"/>
  <c r="H518" i="50"/>
  <c r="H519" i="50"/>
  <c r="H520" i="50"/>
  <c r="H521" i="50"/>
  <c r="H522" i="50"/>
  <c r="H523" i="50"/>
  <c r="H524" i="50"/>
  <c r="H525" i="50"/>
  <c r="H526" i="50"/>
  <c r="H527" i="50"/>
  <c r="H528" i="50"/>
  <c r="H529" i="50"/>
  <c r="H530" i="50"/>
  <c r="H531" i="50"/>
  <c r="H532" i="50"/>
  <c r="H533" i="50"/>
  <c r="H534" i="50"/>
  <c r="H535" i="50"/>
  <c r="H536" i="50"/>
  <c r="H537" i="50"/>
  <c r="H538" i="50"/>
  <c r="H539" i="50"/>
  <c r="H540" i="50"/>
  <c r="H541" i="50"/>
  <c r="H542" i="50"/>
  <c r="H543" i="50"/>
  <c r="H544" i="50"/>
  <c r="H346" i="50"/>
  <c r="I545" i="50"/>
  <c r="D792" i="77" l="1"/>
  <c r="F6" i="79" l="1"/>
  <c r="F7" i="79"/>
  <c r="F8" i="79"/>
  <c r="F9" i="79"/>
  <c r="F10" i="79"/>
  <c r="F11" i="79"/>
  <c r="F12" i="79"/>
  <c r="F13" i="79"/>
  <c r="F14" i="79"/>
  <c r="F15" i="79"/>
  <c r="F16" i="79"/>
  <c r="F17" i="79"/>
  <c r="F18" i="79"/>
  <c r="F19" i="79"/>
  <c r="F20" i="79"/>
  <c r="F21" i="79"/>
  <c r="F22" i="79"/>
  <c r="F23" i="79"/>
  <c r="F24" i="79"/>
  <c r="F25" i="79"/>
  <c r="F26" i="79"/>
  <c r="F27" i="79"/>
  <c r="F28" i="79"/>
  <c r="F29" i="79"/>
  <c r="F30" i="79"/>
  <c r="F31" i="79"/>
  <c r="F32" i="79"/>
  <c r="F33" i="79"/>
  <c r="F34" i="79"/>
  <c r="F35" i="79"/>
  <c r="F36" i="79"/>
  <c r="F37" i="79"/>
  <c r="F38" i="79"/>
  <c r="F39" i="79"/>
  <c r="F40" i="79"/>
  <c r="F41" i="79"/>
  <c r="F42" i="79"/>
  <c r="F43" i="79"/>
  <c r="F44" i="79"/>
  <c r="F45" i="79"/>
  <c r="F46" i="79"/>
  <c r="F47" i="79"/>
  <c r="F48" i="79"/>
  <c r="F49" i="79"/>
  <c r="F50" i="79"/>
  <c r="F51" i="79"/>
  <c r="F52" i="79"/>
  <c r="F53" i="79"/>
  <c r="F54" i="79"/>
  <c r="F55" i="79"/>
  <c r="F56" i="79"/>
  <c r="F57" i="79"/>
  <c r="F58" i="79"/>
  <c r="F59" i="79"/>
  <c r="F60" i="79"/>
  <c r="F61" i="79"/>
  <c r="F62" i="79"/>
  <c r="F63" i="79"/>
  <c r="F64" i="79"/>
  <c r="F65" i="79"/>
  <c r="F66" i="79"/>
  <c r="F67" i="79"/>
  <c r="F68" i="79"/>
  <c r="F69" i="79"/>
  <c r="F70" i="79"/>
  <c r="F71" i="79"/>
  <c r="F72" i="79"/>
  <c r="F73" i="79"/>
  <c r="F74" i="79"/>
  <c r="F75" i="79"/>
  <c r="F76" i="79"/>
  <c r="F77" i="79"/>
  <c r="F78" i="79"/>
  <c r="F79" i="79"/>
  <c r="F80" i="79"/>
  <c r="F81" i="79"/>
  <c r="F82" i="79"/>
  <c r="F83" i="79"/>
  <c r="F84" i="79"/>
  <c r="F85" i="79"/>
  <c r="F86" i="79"/>
  <c r="F87" i="79"/>
  <c r="F88" i="79"/>
  <c r="F89" i="79"/>
  <c r="F90" i="79"/>
  <c r="F91" i="79"/>
  <c r="F92" i="79"/>
  <c r="F93" i="79"/>
  <c r="F94" i="79"/>
  <c r="F95" i="79"/>
  <c r="F96" i="79"/>
  <c r="F97" i="79"/>
  <c r="F98" i="79"/>
  <c r="F99" i="79"/>
  <c r="F100" i="79"/>
  <c r="F101" i="79"/>
  <c r="F102" i="79"/>
  <c r="F103" i="79"/>
  <c r="F104" i="79"/>
  <c r="F105" i="79"/>
  <c r="F106" i="79"/>
  <c r="F107" i="79"/>
  <c r="F108" i="79"/>
  <c r="F109" i="79"/>
  <c r="F110" i="79"/>
  <c r="F111" i="79"/>
  <c r="F112" i="79"/>
  <c r="F113" i="79"/>
  <c r="F114" i="79"/>
  <c r="F115" i="79"/>
  <c r="F116" i="79"/>
  <c r="F117" i="79"/>
  <c r="F118" i="79"/>
  <c r="F119" i="79"/>
  <c r="F120" i="79"/>
  <c r="F121" i="79"/>
  <c r="F122" i="79"/>
  <c r="F123" i="79"/>
  <c r="F124" i="79"/>
  <c r="F5" i="79"/>
  <c r="D126" i="79"/>
  <c r="E126" i="79"/>
  <c r="C126" i="79"/>
  <c r="F126" i="79" s="1"/>
  <c r="E292" i="78"/>
  <c r="D292" i="78"/>
  <c r="F292" i="78"/>
  <c r="C292" i="78"/>
  <c r="G292" i="78" l="1"/>
  <c r="E127" i="56" l="1"/>
  <c r="E23" i="60"/>
  <c r="D297" i="58"/>
  <c r="H545" i="50" l="1"/>
  <c r="D6" i="61" l="1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J545" i="50" l="1"/>
  <c r="F545" i="50"/>
  <c r="G545" i="50"/>
  <c r="K545" i="5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Thinkpad-T470s</author>
  </authors>
  <commentList>
    <comment ref="D1011" authorId="0" shapeId="0" xr:uid="{18A78459-897B-482E-A3C8-171F8B7BBFE6}">
      <text>
        <r>
          <rPr>
            <b/>
            <sz val="9"/>
            <color indexed="81"/>
            <rFont val="Tahoma"/>
            <family val="2"/>
          </rPr>
          <t>JOSEPH:</t>
        </r>
        <r>
          <rPr>
            <sz val="9"/>
            <color indexed="81"/>
            <rFont val="Tahoma"/>
            <family val="2"/>
          </rPr>
          <t xml:space="preserve">
MONTANT TOTAL DES MARCHES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equête - Table001 (Page 1)" description="Connexion à la requête « Table001 (Page 1) » dans le classeur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2" xr16:uid="{00000000-0015-0000-FFFF-FFFF01000000}" keepAlive="1" name="Requête - Table003 (Page 1)" description="Connexion à la requête « Table003 (Page 1) » dans le classeur." type="5" refreshedVersion="0" background="1">
    <dbPr connection="Provider=Microsoft.Mashup.OleDb.1;Data Source=$Workbook$;Location=&quot;Table003 (Page 1)&quot;;Extended Properties=&quot;&quot;" command="SELECT * FROM [Table003 (Page 1)]"/>
  </connection>
  <connection id="3" xr16:uid="{00000000-0015-0000-FFFF-FFFF02000000}" keepAlive="1" name="Requête - Table005 (Page 1)" description="Connexion à la requête « Table005 (Page 1) » dans le classeur." type="5" refreshedVersion="0" background="1">
    <dbPr connection="Provider=Microsoft.Mashup.OleDb.1;Data Source=$Workbook$;Location=&quot;Table005 (Page 1)&quot;;Extended Properties=&quot;&quot;" command="SELECT * FROM [Table005 (Page 1)]"/>
  </connection>
</connections>
</file>

<file path=xl/sharedStrings.xml><?xml version="1.0" encoding="utf-8"?>
<sst xmlns="http://schemas.openxmlformats.org/spreadsheetml/2006/main" count="25370" uniqueCount="7371">
  <si>
    <t>Annexe 1 - Sociétés retenues pour une déclaration unilatérale</t>
  </si>
  <si>
    <t>LISTE DES SOCIÉTÉS EXTRACTIVES RETENUES POUR LA DÉCLARATION UNILATÉRALE</t>
  </si>
  <si>
    <t>N° Ordre</t>
  </si>
  <si>
    <t>NIF</t>
  </si>
  <si>
    <t>DÉSIGNATIONS</t>
  </si>
  <si>
    <t xml:space="preserve"> FIMCO</t>
  </si>
  <si>
    <t>085133631D</t>
  </si>
  <si>
    <t>789 Mining and exploration</t>
  </si>
  <si>
    <t>790 Mining and exploration</t>
  </si>
  <si>
    <t>081121299G</t>
  </si>
  <si>
    <t>Abas Gold</t>
  </si>
  <si>
    <t>Abdoul Karim FOFANA</t>
  </si>
  <si>
    <t>Africa Global Services</t>
  </si>
  <si>
    <t>085148737D</t>
  </si>
  <si>
    <t>Africain Lithium</t>
  </si>
  <si>
    <t>087800549W</t>
  </si>
  <si>
    <t>African Gold Group Mali</t>
  </si>
  <si>
    <t>NF</t>
  </si>
  <si>
    <t>Agence Mandingue de Courtage</t>
  </si>
  <si>
    <t>AGMEX</t>
  </si>
  <si>
    <t>Agro Mines</t>
  </si>
  <si>
    <t>084137282T</t>
  </si>
  <si>
    <t>Alcea Mining</t>
  </si>
  <si>
    <t>Alwadoud</t>
  </si>
  <si>
    <t>086106689B</t>
  </si>
  <si>
    <t>AMBOGO</t>
  </si>
  <si>
    <t>025033184G</t>
  </si>
  <si>
    <t>Anhe Sté Minière International</t>
  </si>
  <si>
    <t>Approvisionnement et Distribution</t>
  </si>
  <si>
    <t>Ardo Mining</t>
  </si>
  <si>
    <t>As K Mining</t>
  </si>
  <si>
    <t>Assiste</t>
  </si>
  <si>
    <t>087800793W</t>
  </si>
  <si>
    <t>Avion Mali west Exploration</t>
  </si>
  <si>
    <t>082238470W</t>
  </si>
  <si>
    <t>B2Gold</t>
  </si>
  <si>
    <t>Badenya Gold</t>
  </si>
  <si>
    <t>Bagoe National Corporation</t>
  </si>
  <si>
    <t xml:space="preserve">Bama </t>
  </si>
  <si>
    <t>082243160G</t>
  </si>
  <si>
    <t>Bambara Resources</t>
  </si>
  <si>
    <t>025024724G</t>
  </si>
  <si>
    <t>Baoba Mali</t>
  </si>
  <si>
    <t>Baragiota Finotto</t>
  </si>
  <si>
    <t>Baris Travaux</t>
  </si>
  <si>
    <t>Barris Holding</t>
  </si>
  <si>
    <t>Baskad</t>
  </si>
  <si>
    <t>Bath Golden</t>
  </si>
  <si>
    <t>Beka Mining</t>
  </si>
  <si>
    <t>Belle Ville Mining</t>
  </si>
  <si>
    <t>084116322J</t>
  </si>
  <si>
    <t>Birimian Gold Mali</t>
  </si>
  <si>
    <t>084126653H</t>
  </si>
  <si>
    <t>Blackseeds Resources</t>
  </si>
  <si>
    <t>0841277988D</t>
  </si>
  <si>
    <t>Blue Bird Mali</t>
  </si>
  <si>
    <t>Blue sky Negoce Gold Mali</t>
  </si>
  <si>
    <t>Bou &amp; frères</t>
  </si>
  <si>
    <t>Bouren Or</t>
  </si>
  <si>
    <t>Cabinet d'Architecture design</t>
  </si>
  <si>
    <t>Cadiac</t>
  </si>
  <si>
    <t>Calitus</t>
  </si>
  <si>
    <t>082242472E</t>
  </si>
  <si>
    <t>Catalyst Ressources</t>
  </si>
  <si>
    <t>085127449J</t>
  </si>
  <si>
    <t>CGCOC</t>
  </si>
  <si>
    <t>chaka mining</t>
  </si>
  <si>
    <t>China Africa Building</t>
  </si>
  <si>
    <t>084136439X</t>
  </si>
  <si>
    <t>Cimenterie du Mali</t>
  </si>
  <si>
    <t>COMICAR</t>
  </si>
  <si>
    <t>Compagnie Minière Baoulé</t>
  </si>
  <si>
    <t>Company Mines and career</t>
  </si>
  <si>
    <t>Compass Gold Mali</t>
  </si>
  <si>
    <t>Compny mines and career</t>
  </si>
  <si>
    <t>Concept Trade Mining</t>
  </si>
  <si>
    <t>087800931V</t>
  </si>
  <si>
    <t>Cora resources</t>
  </si>
  <si>
    <t>Cosem</t>
  </si>
  <si>
    <t>CTM</t>
  </si>
  <si>
    <t>086127714D</t>
  </si>
  <si>
    <t>DaleOr</t>
  </si>
  <si>
    <t>Damladeniz</t>
  </si>
  <si>
    <t>084131855T</t>
  </si>
  <si>
    <t>Dampan Ressources</t>
  </si>
  <si>
    <t>Danaya Holding Ressources</t>
  </si>
  <si>
    <t>083340123E</t>
  </si>
  <si>
    <t>Dansoko Gold Mine</t>
  </si>
  <si>
    <t>082216837R</t>
  </si>
  <si>
    <t>Delta Exploration</t>
  </si>
  <si>
    <t>084122884L</t>
  </si>
  <si>
    <t>Demba KANTE</t>
  </si>
  <si>
    <t>084130185L</t>
  </si>
  <si>
    <t>Desert Gold Mali</t>
  </si>
  <si>
    <t>Diaff Services Mali</t>
  </si>
  <si>
    <t>Diafounou Mining</t>
  </si>
  <si>
    <t>084134445P</t>
  </si>
  <si>
    <t>Diak Gold</t>
  </si>
  <si>
    <t>086123697D</t>
  </si>
  <si>
    <t>Dilinke Negoce</t>
  </si>
  <si>
    <t>Djire Gold</t>
  </si>
  <si>
    <t>Dora Or</t>
  </si>
  <si>
    <t>DRAMES et frères</t>
  </si>
  <si>
    <t>DS Consulting</t>
  </si>
  <si>
    <t>DSP Gold</t>
  </si>
  <si>
    <t>Dynastiy Gold Reserves</t>
  </si>
  <si>
    <t>Eaux Souteraine du Mali</t>
  </si>
  <si>
    <t>EBEF Mali</t>
  </si>
  <si>
    <t>082236820P</t>
  </si>
  <si>
    <t>ECOSUD</t>
  </si>
  <si>
    <t>Energie Talgaz Mali</t>
  </si>
  <si>
    <t>Entreprise Baba Ayouba MONEKATA</t>
  </si>
  <si>
    <t>025022400K</t>
  </si>
  <si>
    <t>Entreprise BALLO &amp; Frères Mali</t>
  </si>
  <si>
    <t>Entreprise de construction MoussaKEITA</t>
  </si>
  <si>
    <t>Entreprise de developpementy du Gourma</t>
  </si>
  <si>
    <t>Entreprise DIANE Commerce</t>
  </si>
  <si>
    <t>033000267A</t>
  </si>
  <si>
    <t>Entreprise Général TRAORE &amp; Fils</t>
  </si>
  <si>
    <t>086125647T</t>
  </si>
  <si>
    <t>Entreprise TRAORE &amp; Frères</t>
  </si>
  <si>
    <t>Enviro Mining</t>
  </si>
  <si>
    <t>Etablissement Commercial du sud</t>
  </si>
  <si>
    <t>Etablissement Zoumana TRAORE</t>
  </si>
  <si>
    <t>Etude Géologique</t>
  </si>
  <si>
    <t>085129461E</t>
  </si>
  <si>
    <t>Falcon Gold Ressources</t>
  </si>
  <si>
    <t>086144804T</t>
  </si>
  <si>
    <t>Fatima &amp; Nafissatou Mining</t>
  </si>
  <si>
    <t>084137589F</t>
  </si>
  <si>
    <t>Faya Mining</t>
  </si>
  <si>
    <t>Fily SISSOKO Mining</t>
  </si>
  <si>
    <t>08700829C</t>
  </si>
  <si>
    <t>Finoil Mines</t>
  </si>
  <si>
    <t>FM Gold</t>
  </si>
  <si>
    <t>082246641P</t>
  </si>
  <si>
    <t>Fofana</t>
  </si>
  <si>
    <t>083203048T</t>
  </si>
  <si>
    <t>Fokolore Mining</t>
  </si>
  <si>
    <t>Fonds d'Investissement Mahamadou</t>
  </si>
  <si>
    <t>Fusem</t>
  </si>
  <si>
    <t>G Mining Consulting</t>
  </si>
  <si>
    <t>Gavi Mining</t>
  </si>
  <si>
    <t>025033594M</t>
  </si>
  <si>
    <t>Gemini Gold Resources</t>
  </si>
  <si>
    <t>Géologie Kodiaco Consulting</t>
  </si>
  <si>
    <t>Gestion des carrières</t>
  </si>
  <si>
    <t>Geupard'or</t>
  </si>
  <si>
    <t>087800578N</t>
  </si>
  <si>
    <t>Glencar Mali</t>
  </si>
  <si>
    <t>082227004X</t>
  </si>
  <si>
    <t>Global Driling and Blasting</t>
  </si>
  <si>
    <t>Global Equipement</t>
  </si>
  <si>
    <t>Golbal Investment coroporation</t>
  </si>
  <si>
    <t>084118078P</t>
  </si>
  <si>
    <t>Gold Partner</t>
  </si>
  <si>
    <t>Gold resources du mali</t>
  </si>
  <si>
    <t>Gold star</t>
  </si>
  <si>
    <t>Gold stone</t>
  </si>
  <si>
    <t>084123504M</t>
  </si>
  <si>
    <t>Goldrox</t>
  </si>
  <si>
    <t>Goldstricks Mali</t>
  </si>
  <si>
    <t>Golend BEAK</t>
  </si>
  <si>
    <t>084122512T</t>
  </si>
  <si>
    <t>Green Gold</t>
  </si>
  <si>
    <t>Groupe International de Construction</t>
  </si>
  <si>
    <t>086129009D</t>
  </si>
  <si>
    <t>GT Mining and geology</t>
  </si>
  <si>
    <t>Guepard'Or</t>
  </si>
  <si>
    <t>Habif Mining</t>
  </si>
  <si>
    <t>Hady &amp; family Global</t>
  </si>
  <si>
    <t>Hafia Mining</t>
  </si>
  <si>
    <t>Hako</t>
  </si>
  <si>
    <t>Hane SOGORE Construction</t>
  </si>
  <si>
    <t>Hanna SOGORE</t>
  </si>
  <si>
    <t>082222068N</t>
  </si>
  <si>
    <t>Hanne General Trading</t>
  </si>
  <si>
    <t>Harmatan Consulting</t>
  </si>
  <si>
    <t>Harmattan</t>
  </si>
  <si>
    <t>HBD</t>
  </si>
  <si>
    <t>HBS</t>
  </si>
  <si>
    <t>HD Group</t>
  </si>
  <si>
    <t>082247646Y</t>
  </si>
  <si>
    <t>Heng Yuan Mines</t>
  </si>
  <si>
    <t>Hippo International</t>
  </si>
  <si>
    <t>Hong Fa Minng</t>
  </si>
  <si>
    <t>082223002V</t>
  </si>
  <si>
    <t>Horizon</t>
  </si>
  <si>
    <t>087800681E</t>
  </si>
  <si>
    <t>Iamgold Corporation</t>
  </si>
  <si>
    <t>Immobilière Foncière Et Negoce</t>
  </si>
  <si>
    <t>Ingenierie pour le Developpement</t>
  </si>
  <si>
    <t>082242975Y</t>
  </si>
  <si>
    <t>Intermin Lithium</t>
  </si>
  <si>
    <t>085121842M</t>
  </si>
  <si>
    <t>International Goldfields</t>
  </si>
  <si>
    <t>085144464V</t>
  </si>
  <si>
    <t>ITS Energy Mining</t>
  </si>
  <si>
    <t>ITS International Holding</t>
  </si>
  <si>
    <t>085129477G</t>
  </si>
  <si>
    <t>Iventus Mining</t>
  </si>
  <si>
    <t>084122878X</t>
  </si>
  <si>
    <t>Jin yuan</t>
  </si>
  <si>
    <t>082234708L</t>
  </si>
  <si>
    <t>Jinlong</t>
  </si>
  <si>
    <t>Kamissoko Services</t>
  </si>
  <si>
    <t>086122651M</t>
  </si>
  <si>
    <t>Kara Gold</t>
  </si>
  <si>
    <t>Kara Mining</t>
  </si>
  <si>
    <t>KL Mining</t>
  </si>
  <si>
    <t>087800971A</t>
  </si>
  <si>
    <t>Kofou Mining</t>
  </si>
  <si>
    <t xml:space="preserve">Kogec </t>
  </si>
  <si>
    <t>085132582Y</t>
  </si>
  <si>
    <t>Komet Mali</t>
  </si>
  <si>
    <t>087800966E</t>
  </si>
  <si>
    <t>Kounfaga Mining</t>
  </si>
  <si>
    <t>Kumala</t>
  </si>
  <si>
    <t>Kumo</t>
  </si>
  <si>
    <t>Le Verseau</t>
  </si>
  <si>
    <t>087800799M</t>
  </si>
  <si>
    <t xml:space="preserve">Legende Gold Mali </t>
  </si>
  <si>
    <t>085143952W</t>
  </si>
  <si>
    <t>Liberte Finances</t>
  </si>
  <si>
    <t>Lidya Mali</t>
  </si>
  <si>
    <t>086153021G</t>
  </si>
  <si>
    <t>Local Mining</t>
  </si>
  <si>
    <t>Long Run Afrique Mining</t>
  </si>
  <si>
    <t>Longue prosperite Mali Chine</t>
  </si>
  <si>
    <t>M &amp; J Compagnie</t>
  </si>
  <si>
    <t>Mac &amp; Mac Mining</t>
  </si>
  <si>
    <t>Macina Gold</t>
  </si>
  <si>
    <t>084119442K</t>
  </si>
  <si>
    <t>Maifa Mining Corporation</t>
  </si>
  <si>
    <t>Mala Exploration Mining</t>
  </si>
  <si>
    <t>082246613N</t>
  </si>
  <si>
    <t>Malamine TRAORE</t>
  </si>
  <si>
    <t>084136818Y</t>
  </si>
  <si>
    <t>Mali Mami</t>
  </si>
  <si>
    <t>025027085K</t>
  </si>
  <si>
    <t>Mali Maria Services</t>
  </si>
  <si>
    <t>Mali Mining &amp; Developement</t>
  </si>
  <si>
    <t>025026948V</t>
  </si>
  <si>
    <t>Mali Sadio or</t>
  </si>
  <si>
    <t>Mali Xin Hong Mining</t>
  </si>
  <si>
    <t>061001051L</t>
  </si>
  <si>
    <t>Malienne de divers travaux</t>
  </si>
  <si>
    <t>Malienne de Recherche &amp; exploitation Minière</t>
  </si>
  <si>
    <t>Mande Or</t>
  </si>
  <si>
    <t>Manding Mining</t>
  </si>
  <si>
    <t>083322816W</t>
  </si>
  <si>
    <t>MandinGold Mining</t>
  </si>
  <si>
    <t>Marco Mining</t>
  </si>
  <si>
    <t>Maremou Mining</t>
  </si>
  <si>
    <t>Matrix Mining</t>
  </si>
  <si>
    <t>086139240P</t>
  </si>
  <si>
    <t>Menta Resources</t>
  </si>
  <si>
    <t>Merepin Mining</t>
  </si>
  <si>
    <t>Métédia Mining</t>
  </si>
  <si>
    <t>Mettali Exporation and Mining</t>
  </si>
  <si>
    <t>MGE</t>
  </si>
  <si>
    <t>083341068P</t>
  </si>
  <si>
    <t xml:space="preserve">Miena Gold Mining </t>
  </si>
  <si>
    <t>Mina Services</t>
  </si>
  <si>
    <t>086144099B</t>
  </si>
  <si>
    <t>Mineral Manegement Consulting</t>
  </si>
  <si>
    <t>Mines Carrie</t>
  </si>
  <si>
    <t>Mines Recherche &amp; Exploitation</t>
  </si>
  <si>
    <t>Minestones Mali</t>
  </si>
  <si>
    <t>084119834H</t>
  </si>
  <si>
    <t>Minex</t>
  </si>
  <si>
    <t>087800907T</t>
  </si>
  <si>
    <t>Minière &amp; commerciale</t>
  </si>
  <si>
    <t>minière Traoré et Fils</t>
  </si>
  <si>
    <t>Minimo</t>
  </si>
  <si>
    <t>Mining HDM Goldens</t>
  </si>
  <si>
    <t>081137669B</t>
  </si>
  <si>
    <t>Mining Toucabangou</t>
  </si>
  <si>
    <t>Minsol Mali</t>
  </si>
  <si>
    <t>086143345R</t>
  </si>
  <si>
    <t>MLS &amp; Consulting</t>
  </si>
  <si>
    <t xml:space="preserve">MMC </t>
  </si>
  <si>
    <t>085143911N</t>
  </si>
  <si>
    <t>Moketi Mining</t>
  </si>
  <si>
    <t>Multinationale pour le commerce</t>
  </si>
  <si>
    <t>Nara Gold Corporation</t>
  </si>
  <si>
    <t>New Dimension</t>
  </si>
  <si>
    <t>New Hope</t>
  </si>
  <si>
    <t>082240698V</t>
  </si>
  <si>
    <t>New Mining Mali</t>
  </si>
  <si>
    <t>Oani Mining</t>
  </si>
  <si>
    <t>087800979J</t>
  </si>
  <si>
    <t>Ogossai Mining</t>
  </si>
  <si>
    <t>086139476F</t>
  </si>
  <si>
    <t>Oklo Resources Mali</t>
  </si>
  <si>
    <t xml:space="preserve">Omnium Invest </t>
  </si>
  <si>
    <t>Organisation TOUNKARA</t>
  </si>
  <si>
    <t>Orica Mali</t>
  </si>
  <si>
    <t>OTCI Mining Investissement</t>
  </si>
  <si>
    <t>081120299A</t>
  </si>
  <si>
    <t>Ouani Or</t>
  </si>
  <si>
    <t>Oumou- Oumar SIDIBE</t>
  </si>
  <si>
    <t>Ouologuem &amp; Frères</t>
  </si>
  <si>
    <t>Ousmane Bintou Mamadou</t>
  </si>
  <si>
    <t>025036573M</t>
  </si>
  <si>
    <t>Pensea international Resources</t>
  </si>
  <si>
    <t>082241259M</t>
  </si>
  <si>
    <t>Pierre Angulaire Mali</t>
  </si>
  <si>
    <t>Point Commercial</t>
  </si>
  <si>
    <t>087800864K</t>
  </si>
  <si>
    <t>Prance Mining</t>
  </si>
  <si>
    <t>Recode Ressources</t>
  </si>
  <si>
    <t>087800749M</t>
  </si>
  <si>
    <t>Ressources Robex</t>
  </si>
  <si>
    <t>081134097P</t>
  </si>
  <si>
    <t>Roscan</t>
  </si>
  <si>
    <t>S&amp;S Industrie</t>
  </si>
  <si>
    <t>S.Geol Consulting</t>
  </si>
  <si>
    <t>Sacko Holding</t>
  </si>
  <si>
    <t>Sahara Gold Mining</t>
  </si>
  <si>
    <t>085145845A</t>
  </si>
  <si>
    <t>Sahel Mining</t>
  </si>
  <si>
    <t>086131669L</t>
  </si>
  <si>
    <t>Salam Negoce</t>
  </si>
  <si>
    <t>085133073M</t>
  </si>
  <si>
    <t>Salike &amp; Fils</t>
  </si>
  <si>
    <t>Samadou Mining</t>
  </si>
  <si>
    <t>084127071K</t>
  </si>
  <si>
    <t>Sandama</t>
  </si>
  <si>
    <t>082240816J</t>
  </si>
  <si>
    <t>Sankarani Ressources</t>
  </si>
  <si>
    <t>082242335N</t>
  </si>
  <si>
    <t>Sanou Star Ressources</t>
  </si>
  <si>
    <t>Sanou Woule</t>
  </si>
  <si>
    <t>SDM Invest</t>
  </si>
  <si>
    <t>SECOMINE</t>
  </si>
  <si>
    <t>Sesame</t>
  </si>
  <si>
    <t>08224815R</t>
  </si>
  <si>
    <t>Seyba Consulting</t>
  </si>
  <si>
    <t>Sham</t>
  </si>
  <si>
    <t>SIDIBE Mining</t>
  </si>
  <si>
    <t>031005408B</t>
  </si>
  <si>
    <t>Sikamine</t>
  </si>
  <si>
    <t>Simpa Mines</t>
  </si>
  <si>
    <t>084136113H</t>
  </si>
  <si>
    <t>Sira Mining</t>
  </si>
  <si>
    <t>084115529Y</t>
  </si>
  <si>
    <t>SK Company</t>
  </si>
  <si>
    <t>086150562P</t>
  </si>
  <si>
    <t>SKP Muning</t>
  </si>
  <si>
    <t>SMAT Mining</t>
  </si>
  <si>
    <t>084132880R</t>
  </si>
  <si>
    <t>SOGES Gold</t>
  </si>
  <si>
    <t>082242939L</t>
  </si>
  <si>
    <t>Solage Mining</t>
  </si>
  <si>
    <t>SOMACA</t>
  </si>
  <si>
    <t>SOMACOTH</t>
  </si>
  <si>
    <t>SOMICO</t>
  </si>
  <si>
    <t>SOREXCO</t>
  </si>
  <si>
    <t>083327184V</t>
  </si>
  <si>
    <t>Soudan Mining Company</t>
  </si>
  <si>
    <t>0812042411H</t>
  </si>
  <si>
    <t>Sté Africaine des Mines</t>
  </si>
  <si>
    <t>086124929N</t>
  </si>
  <si>
    <t>STE BAFOULABE MINING SARL</t>
  </si>
  <si>
    <t>087800767K</t>
  </si>
  <si>
    <t>Sté d'exploration de Siribaya</t>
  </si>
  <si>
    <t>Sté Drissa DIARRA</t>
  </si>
  <si>
    <t>0811175573J</t>
  </si>
  <si>
    <t>Sté Lassine FANE</t>
  </si>
  <si>
    <t>084123650C</t>
  </si>
  <si>
    <t>Sté Mali Carrière</t>
  </si>
  <si>
    <t>Sté Mineral Management &amp;t conslting</t>
  </si>
  <si>
    <t>Sté Minière &amp; Commerciale</t>
  </si>
  <si>
    <t>Stones</t>
  </si>
  <si>
    <t>087000171K</t>
  </si>
  <si>
    <t>Sud Mining</t>
  </si>
  <si>
    <t>Sudquest</t>
  </si>
  <si>
    <t>031005336B</t>
  </si>
  <si>
    <t>Tata Mines</t>
  </si>
  <si>
    <t>Tawati Gold Mali</t>
  </si>
  <si>
    <t>Technisollab</t>
  </si>
  <si>
    <t xml:space="preserve">Tichitt </t>
  </si>
  <si>
    <t>025023073L</t>
  </si>
  <si>
    <t>Tielo CISSE BARRY</t>
  </si>
  <si>
    <t>085141531j</t>
  </si>
  <si>
    <t>Titan Mining</t>
  </si>
  <si>
    <t>Toka Mining Holding</t>
  </si>
  <si>
    <t>TOTCI</t>
  </si>
  <si>
    <t>081135991W</t>
  </si>
  <si>
    <t>Touba  Mining Junior</t>
  </si>
  <si>
    <t>031003870Y</t>
  </si>
  <si>
    <t>Tourekonda BT</t>
  </si>
  <si>
    <t>086119803A</t>
  </si>
  <si>
    <t>Tropical Gold</t>
  </si>
  <si>
    <t>Tunu Ressources</t>
  </si>
  <si>
    <t>Union Mine</t>
  </si>
  <si>
    <t>085128866M</t>
  </si>
  <si>
    <t>Universal Mineral</t>
  </si>
  <si>
    <t>Wasmine Or</t>
  </si>
  <si>
    <t>Yelen Ressources</t>
  </si>
  <si>
    <t>Yiyuan Mines</t>
  </si>
  <si>
    <t>Yobe Mining</t>
  </si>
  <si>
    <t>Zhong Xin</t>
  </si>
  <si>
    <t>Zhong Yuan International</t>
  </si>
  <si>
    <t>LISTE DES SOUS TRAITANTS</t>
  </si>
  <si>
    <t>N°</t>
  </si>
  <si>
    <t>CONTRIBUABLES</t>
  </si>
  <si>
    <t>082203924D</t>
  </si>
  <si>
    <t>AECI MALI SARL</t>
  </si>
  <si>
    <t>086123984K</t>
  </si>
  <si>
    <t>AFRICA EQUIPEMENTS MAINTENANCE AND SERVICES</t>
  </si>
  <si>
    <t>082248210H</t>
  </si>
  <si>
    <t>AFRICA GOLD SARL UNIPERSSONNELLE</t>
  </si>
  <si>
    <t>087800645J</t>
  </si>
  <si>
    <t>AFRICAN MINING SERVICES SARL</t>
  </si>
  <si>
    <t>087800698T</t>
  </si>
  <si>
    <t>AFRICAN UNDERGROUND MINING SERVICES MALI</t>
  </si>
  <si>
    <t>084126514W</t>
  </si>
  <si>
    <t>AGGREKO MALI SARL</t>
  </si>
  <si>
    <t>087800524V</t>
  </si>
  <si>
    <t>ALLTERRAIN SERVICES MALI</t>
  </si>
  <si>
    <t>087800280H</t>
  </si>
  <si>
    <t>ANGLOGOLD MALI</t>
  </si>
  <si>
    <t>083330659T</t>
  </si>
  <si>
    <t>ASI - BF MALI</t>
  </si>
  <si>
    <t>087801042L</t>
  </si>
  <si>
    <t>AS-K MINING SARL</t>
  </si>
  <si>
    <t>087801040J</t>
  </si>
  <si>
    <t>B2GOLD MALI RESOURCES SARL</t>
  </si>
  <si>
    <t>085130277D</t>
  </si>
  <si>
    <t>BFEG MALI-SARL</t>
  </si>
  <si>
    <t>BIRIMIAN GOLD MALI SARL</t>
  </si>
  <si>
    <t>082209843Y</t>
  </si>
  <si>
    <t>BOART LONG YEAR MALI S.A</t>
  </si>
  <si>
    <t>087800583T</t>
  </si>
  <si>
    <t>BULK MINING EXPLOSIVES</t>
  </si>
  <si>
    <t>087800715M</t>
  </si>
  <si>
    <t>BYRNECUT MALI SARL</t>
  </si>
  <si>
    <t>084126000X</t>
  </si>
  <si>
    <t>CAPITAL DRILLING MALI-SARL</t>
  </si>
  <si>
    <t>087801043M</t>
  </si>
  <si>
    <t>CIBOC GOLD RESOURCES SARL</t>
  </si>
  <si>
    <t>084136069W</t>
  </si>
  <si>
    <t>CONTANGO-GOLD MALI-SARL</t>
  </si>
  <si>
    <t>CORA RESSOURCES -MALI - SARL</t>
  </si>
  <si>
    <t>087000227G</t>
  </si>
  <si>
    <t>CRES MINES  TVAUX PUBL-MLI SARL</t>
  </si>
  <si>
    <t>087800997J</t>
  </si>
  <si>
    <t>D.O.O MANTEH NOVI S A D</t>
  </si>
  <si>
    <t>082246277X</t>
  </si>
  <si>
    <t>DAMANDA - SARL</t>
  </si>
  <si>
    <t>DAMPAN RESSOURCES-SARL</t>
  </si>
  <si>
    <t>DELTA EXPLORATION MALI</t>
  </si>
  <si>
    <t>DESERT GOLD MALI-SARL</t>
  </si>
  <si>
    <t>086138466M</t>
  </si>
  <si>
    <t>DIAMANT D'AFRIQUE - SARL</t>
  </si>
  <si>
    <t>084113971D</t>
  </si>
  <si>
    <t>DRILL CORP SAHARA MALI</t>
  </si>
  <si>
    <t>087000223C</t>
  </si>
  <si>
    <t>ECOLOG GENERAL TRADIND MALISARL</t>
  </si>
  <si>
    <t>ECOSUD -SARL</t>
  </si>
  <si>
    <t>087800717K</t>
  </si>
  <si>
    <t>EPIROC MALI SARL</t>
  </si>
  <si>
    <t>084102014J</t>
  </si>
  <si>
    <t>ETABLISSEMENT ADAMA SIDIBE</t>
  </si>
  <si>
    <t>087000142R</t>
  </si>
  <si>
    <t>ETABLISSEMENT AHMED BARRY SARL</t>
  </si>
  <si>
    <t>084135466W</t>
  </si>
  <si>
    <t>ETASI &amp; CO DRILLING SARL</t>
  </si>
  <si>
    <t>082103226J</t>
  </si>
  <si>
    <t>FLUICONNECTO MALI SARL</t>
  </si>
  <si>
    <t>087800998K</t>
  </si>
  <si>
    <t>FOMOLO GOLD -  SARL</t>
  </si>
  <si>
    <t>087800710G</t>
  </si>
  <si>
    <t>FOOD AND EVENTS AFRICA</t>
  </si>
  <si>
    <t>GLENCAR MALI SARL</t>
  </si>
  <si>
    <t>084138087Y</t>
  </si>
  <si>
    <t>GOLD AND CO  SARL</t>
  </si>
  <si>
    <t>083332724F</t>
  </si>
  <si>
    <t>GOLD SERVICES</t>
  </si>
  <si>
    <t>087800972B</t>
  </si>
  <si>
    <t>GOLDCORP MINING &amp; MANAGEMENT SUARL</t>
  </si>
  <si>
    <t>084136257V</t>
  </si>
  <si>
    <t>GONKA GOLD MALI - SARL</t>
  </si>
  <si>
    <t>087800730C</t>
  </si>
  <si>
    <t>GOUNKOTO MINING SERVICES SA</t>
  </si>
  <si>
    <t>087801025M</t>
  </si>
  <si>
    <t>GROUPE BABAKAR SARL</t>
  </si>
  <si>
    <t>087800593D</t>
  </si>
  <si>
    <t>GROUPE DE LABORATOIRE ALS MALI</t>
  </si>
  <si>
    <t>087800881X</t>
  </si>
  <si>
    <t xml:space="preserve">HAFIA MINING SARL </t>
  </si>
  <si>
    <t>082235217A</t>
  </si>
  <si>
    <t>IAMGOLD MALI CORPORATION</t>
  </si>
  <si>
    <t>084134552N</t>
  </si>
  <si>
    <t>INDIGOLD MINING-SARL</t>
  </si>
  <si>
    <t>087800754R</t>
  </si>
  <si>
    <t>INTER MINING SERVICES</t>
  </si>
  <si>
    <t>083325535B</t>
  </si>
  <si>
    <t>INTERNATIONAL DRILLING COMPANY MALI SARL</t>
  </si>
  <si>
    <t>084120163E</t>
  </si>
  <si>
    <t>KANKOU MOUSSA REFINERY</t>
  </si>
  <si>
    <t>087800948E</t>
  </si>
  <si>
    <t>KENIEBA EXPLORATION-SARL</t>
  </si>
  <si>
    <t>086106053B</t>
  </si>
  <si>
    <t>LEGEND GOLD MALI SARL</t>
  </si>
  <si>
    <t>LGC EXPLORATION MALI</t>
  </si>
  <si>
    <t>084134399B</t>
  </si>
  <si>
    <t>MAC ET MAC MINING SARL U</t>
  </si>
  <si>
    <t>087800874W</t>
  </si>
  <si>
    <t>MALIAN MINING SUBCON COMPANY</t>
  </si>
  <si>
    <t>085145009N</t>
  </si>
  <si>
    <t>MALIBA MINING SERVICES &amp; JUNCTION CONTACT MINING SARL</t>
  </si>
  <si>
    <t>087800936B</t>
  </si>
  <si>
    <t>MALICAN EXPLORATION SARL</t>
  </si>
  <si>
    <t>082243859B</t>
  </si>
  <si>
    <t>MALISHI-SA</t>
  </si>
  <si>
    <t>085127628W</t>
  </si>
  <si>
    <t>MANAGEM GESTION MINIERE</t>
  </si>
  <si>
    <t>086125146M</t>
  </si>
  <si>
    <t>MANDE  SARL</t>
  </si>
  <si>
    <t>087800831X</t>
  </si>
  <si>
    <t>MANDE MINING-SARL</t>
  </si>
  <si>
    <t>087801026N</t>
  </si>
  <si>
    <t>MANUTENTION SERVICES MALI SASU</t>
  </si>
  <si>
    <t>087801004J</t>
  </si>
  <si>
    <t>MARVEL GOLD EXPLORATION SARL</t>
  </si>
  <si>
    <t>087801035N</t>
  </si>
  <si>
    <t>MEIM MORILA SARL</t>
  </si>
  <si>
    <t>011007813X</t>
  </si>
  <si>
    <t>MINE KALE EXPLORATION-SARL</t>
  </si>
  <si>
    <t>087800980A</t>
  </si>
  <si>
    <t>MINE SITE MAINTENANCE MALI</t>
  </si>
  <si>
    <t>087801021H</t>
  </si>
  <si>
    <t>MONSIEUR AGEM LIMITED S/C IAM GOLD</t>
  </si>
  <si>
    <t>087801034M</t>
  </si>
  <si>
    <t>MOTA ENGIL MALI SARL</t>
  </si>
  <si>
    <t>025029446N</t>
  </si>
  <si>
    <t>MS GEO-CONSULT-SARL</t>
  </si>
  <si>
    <t>087800350L</t>
  </si>
  <si>
    <t>NEW GOLD MALI SA</t>
  </si>
  <si>
    <t>OGOSSAI MINING SARL</t>
  </si>
  <si>
    <t>083330626E</t>
  </si>
  <si>
    <t>ORANGE GOLD SARL</t>
  </si>
  <si>
    <t>084132380K</t>
  </si>
  <si>
    <t>OREZONE DRILLING MALI SARL</t>
  </si>
  <si>
    <t>087801047T</t>
  </si>
  <si>
    <t>OUMA RESOURCES SARL</t>
  </si>
  <si>
    <t>087800944A</t>
  </si>
  <si>
    <t>PANTHERA MALI RESOURCES SARL</t>
  </si>
  <si>
    <t>087801008N</t>
  </si>
  <si>
    <t>PERSEUS MALI EXPLORATION SARL</t>
  </si>
  <si>
    <t>PIERRE ANGULAIRE MALI</t>
  </si>
  <si>
    <t>085117982H</t>
  </si>
  <si>
    <t>POINT MACHINE SARL UNIPERSONNELLE</t>
  </si>
  <si>
    <t>082248651V</t>
  </si>
  <si>
    <t>PREMIUM INTERNATIONAL MINING AFRICA</t>
  </si>
  <si>
    <t>082243087R</t>
  </si>
  <si>
    <t>PREMIUM INTERNATIONAL MINING COMPANY SARL</t>
  </si>
  <si>
    <t>084137433P</t>
  </si>
  <si>
    <t>PREMIUM MINING GLOBAL COMPANY</t>
  </si>
  <si>
    <t>087800620H</t>
  </si>
  <si>
    <t>PW MINING INTERNATIONAL LIMITED</t>
  </si>
  <si>
    <t>024000216N</t>
  </si>
  <si>
    <t>RAFFINERIE D'OR MARENA GOLD MALI SARL</t>
  </si>
  <si>
    <t>RESSOURCES ROBEX MALI - SARL</t>
  </si>
  <si>
    <t>ROSCAN GOLD MALI-SARL</t>
  </si>
  <si>
    <t>087800988J</t>
  </si>
  <si>
    <t>S.P. MINERALS SARL</t>
  </si>
  <si>
    <t>087801014K</t>
  </si>
  <si>
    <t>SAHARA MALI SARLU</t>
  </si>
  <si>
    <t>082248381V</t>
  </si>
  <si>
    <t>SAMOU GOLD SARL</t>
  </si>
  <si>
    <t>083327405C</t>
  </si>
  <si>
    <t>SAN OR  SARL</t>
  </si>
  <si>
    <t>087800626B</t>
  </si>
  <si>
    <t>SANDVIK MINING AND CONSTRUCTION MALI</t>
  </si>
  <si>
    <t>087800577D</t>
  </si>
  <si>
    <t>SANKARANI RESSOURCES SARL</t>
  </si>
  <si>
    <t>083328043R</t>
  </si>
  <si>
    <t>SIMPA-MINESARL</t>
  </si>
  <si>
    <t>084109806V</t>
  </si>
  <si>
    <t>SIPEX MALI BRANC SARL</t>
  </si>
  <si>
    <t>087800054F</t>
  </si>
  <si>
    <t>SOCIETE DES EAUX MINERALES MALI</t>
  </si>
  <si>
    <t>SOCIETE D'EXPLORATION DE SIRIBAYA</t>
  </si>
  <si>
    <t>087801033L</t>
  </si>
  <si>
    <t>SOCIETE HAI-XIN-MINING-SARL</t>
  </si>
  <si>
    <t>SOCIETE KOUNFAGA MINING SERVICES SARL U</t>
  </si>
  <si>
    <t>SOCIETE MINIERE BAMA</t>
  </si>
  <si>
    <t>087800953A</t>
  </si>
  <si>
    <t>SOCIETE MINIERE DE RECHERCHE ET D'EXPLOITATION DU MALI SARL</t>
  </si>
  <si>
    <t>084121498A</t>
  </si>
  <si>
    <t>SOCIETE MINIERE ET IMMOBILIERE DU MALI</t>
  </si>
  <si>
    <t>082226026G</t>
  </si>
  <si>
    <t>SOCIETE MINIERE. DU .MALI. SARL</t>
  </si>
  <si>
    <t>084137924X</t>
  </si>
  <si>
    <t>SOCIETE MINIEREE FALAISES OR  SASU</t>
  </si>
  <si>
    <t>SOCIETE PRANCE MINING -SARL</t>
  </si>
  <si>
    <t>084136274T</t>
  </si>
  <si>
    <t>SOCIETE YONG XIN MINES- SARL</t>
  </si>
  <si>
    <t>083330024E</t>
  </si>
  <si>
    <t>SODIAF SARL</t>
  </si>
  <si>
    <t>083329167Y</t>
  </si>
  <si>
    <t>SOW GOLD SARL</t>
  </si>
  <si>
    <t>083336363T</t>
  </si>
  <si>
    <t>SS GOLD - SARL</t>
  </si>
  <si>
    <t>011001501T</t>
  </si>
  <si>
    <t>STE DE FORAGE ET DE TRAVAUX PUBLICS</t>
  </si>
  <si>
    <t>083324704V</t>
  </si>
  <si>
    <t>STELLAR PACIFIC MALI SARL</t>
  </si>
  <si>
    <t>082228726H</t>
  </si>
  <si>
    <t>TARGET DRILLING</t>
  </si>
  <si>
    <t>087800742J</t>
  </si>
  <si>
    <t>TAURUS GOLD MALI SA</t>
  </si>
  <si>
    <t>084120097W</t>
  </si>
  <si>
    <t>TAURUS TRUCKING MALI</t>
  </si>
  <si>
    <t>TOUBANI RESOURCES MALI SARL</t>
  </si>
  <si>
    <t>084123270L</t>
  </si>
  <si>
    <t>ULTIME MINES OPERATIONS MALI SARL</t>
  </si>
  <si>
    <t>087800879C</t>
  </si>
  <si>
    <t>WASSA MINING SAS</t>
  </si>
  <si>
    <t>087801032K</t>
  </si>
  <si>
    <t>YELLOW POWER MALI SARL</t>
  </si>
  <si>
    <t>087800787F</t>
  </si>
  <si>
    <t>YI YUAN MINES MALI SARL</t>
  </si>
  <si>
    <t>082240611K</t>
  </si>
  <si>
    <t>Z  FOR MINING SARL</t>
  </si>
  <si>
    <t>084118976X</t>
  </si>
  <si>
    <t>Z.GOLD MINING-S.A</t>
  </si>
  <si>
    <t>Annexe 2 - Structure de capital et propriété réelle des sociétés retenues dans le périmètre de conciliation</t>
  </si>
  <si>
    <t>Societé</t>
  </si>
  <si>
    <t>Actionnaire</t>
  </si>
  <si>
    <t>% Participation</t>
  </si>
  <si>
    <t xml:space="preserve">Nationalité de l'Entité/Personne </t>
  </si>
  <si>
    <t>Coté en bourse (oui/non)</t>
  </si>
  <si>
    <t>Place boursière</t>
  </si>
  <si>
    <t>Numéro ISIN ou stock ISIN (International Securities Identifying Number)</t>
  </si>
  <si>
    <t>lien vers formulaire de déclaration des bénéficiaires effectifs à la place boursière</t>
  </si>
  <si>
    <t>Information sur la proprieté réelle</t>
  </si>
  <si>
    <t>SOMILO </t>
  </si>
  <si>
    <t>Participation publique (Etat Malien )</t>
  </si>
  <si>
    <t>SOMILO Limited</t>
  </si>
  <si>
    <t>FEKOLA</t>
  </si>
  <si>
    <t>N/A</t>
  </si>
  <si>
    <t>MMI</t>
  </si>
  <si>
    <t>Iles vierges Britaniques</t>
  </si>
  <si>
    <t>Bourse de Toronto - "Toronto Stock Exchange"</t>
  </si>
  <si>
    <t>GOUNKOTO</t>
  </si>
  <si>
    <t>SOMISY</t>
  </si>
  <si>
    <t>Resolute Mining Limited (RML)</t>
  </si>
  <si>
    <t>Australie</t>
  </si>
  <si>
    <t>Oui</t>
  </si>
  <si>
    <t>ASX (Australian Securities Exchange) Bourse</t>
  </si>
  <si>
    <t>ACN-097088689/AU000000RSG6</t>
  </si>
  <si>
    <t>Etat Malien</t>
  </si>
  <si>
    <t>Mali</t>
  </si>
  <si>
    <t>SEMOS</t>
  </si>
  <si>
    <t>ETAT DU MALI</t>
  </si>
  <si>
    <t>Malienne</t>
  </si>
  <si>
    <t>NON</t>
  </si>
  <si>
    <t>ALLIED GOLD MALI LIMITED</t>
  </si>
  <si>
    <t>Dubai, United Arab Emirates (UAE)</t>
  </si>
  <si>
    <t>SEMICO</t>
  </si>
  <si>
    <t>Tabakoto Holdings</t>
  </si>
  <si>
    <t>Non</t>
  </si>
  <si>
    <t>SMK</t>
  </si>
  <si>
    <t>ETAT</t>
  </si>
  <si>
    <t>Hummingbird resources</t>
  </si>
  <si>
    <t xml:space="preserve">Britanique </t>
  </si>
  <si>
    <t>OUI</t>
  </si>
  <si>
    <t>MORILA</t>
  </si>
  <si>
    <t>FIREFINCH</t>
  </si>
  <si>
    <t>Australien</t>
  </si>
  <si>
    <t>Perth</t>
  </si>
  <si>
    <t>NAMPALA</t>
  </si>
  <si>
    <t xml:space="preserve">ETAT </t>
  </si>
  <si>
    <t>RESSOURCES ROBEX INC</t>
  </si>
  <si>
    <t>Canadienne</t>
  </si>
  <si>
    <t>FRANKFORD</t>
  </si>
  <si>
    <t>SOMIFI</t>
  </si>
  <si>
    <t>Resolute (Finkolo) Limited</t>
  </si>
  <si>
    <t>ASX &amp; LSE</t>
  </si>
  <si>
    <t>DCM</t>
  </si>
  <si>
    <t>DIAMOND CEMENT BURKINA FASO</t>
  </si>
  <si>
    <t>BURKINA-FASO</t>
  </si>
  <si>
    <t>WACEM</t>
  </si>
  <si>
    <t>TOGO</t>
  </si>
  <si>
    <t>MOTAPARTI PRASAD</t>
  </si>
  <si>
    <t>INDE</t>
  </si>
  <si>
    <t>M. J. PATEL</t>
  </si>
  <si>
    <t>PUBLIQUE MALIEN</t>
  </si>
  <si>
    <t>MALI</t>
  </si>
  <si>
    <t>MAWULI AHIALEY</t>
  </si>
  <si>
    <t>DESIGN TRIBE</t>
  </si>
  <si>
    <t>MAWGAN LIMITED</t>
  </si>
  <si>
    <t>CMM</t>
  </si>
  <si>
    <t>SOCOCIM INDUSTRIES</t>
  </si>
  <si>
    <t>SENEGALAISE</t>
  </si>
  <si>
    <t>SOMIB SA</t>
  </si>
  <si>
    <t>MALIENNE</t>
  </si>
  <si>
    <t>SEMM</t>
  </si>
  <si>
    <t>SOMIKA</t>
  </si>
  <si>
    <t>ETAT MALIEN</t>
  </si>
  <si>
    <t>ENDEAVOUR MINING</t>
  </si>
  <si>
    <t>CANADIENNE</t>
  </si>
  <si>
    <t>TORONTO</t>
  </si>
  <si>
    <t>BARRICK</t>
  </si>
  <si>
    <t>BARRICK GOLD</t>
  </si>
  <si>
    <t>TSX: ABX.S&amp;P/TSX60.NYSE</t>
  </si>
  <si>
    <t>870450/CA0679011084</t>
  </si>
  <si>
    <t>FABOULA</t>
  </si>
  <si>
    <t>MULTI ASSETS HOLDING LTD</t>
  </si>
  <si>
    <t>EMIRATES ARABES UNIES</t>
  </si>
  <si>
    <t>PEARL GOLD AG</t>
  </si>
  <si>
    <t>ALLEMANDE</t>
  </si>
  <si>
    <t>FRANCFORT</t>
  </si>
  <si>
    <t>MINE DE KOFI</t>
  </si>
  <si>
    <t>Etat du Mali</t>
  </si>
  <si>
    <t>BCM GROUP GHANA</t>
  </si>
  <si>
    <t>Ghana</t>
  </si>
  <si>
    <t>RAZEL</t>
  </si>
  <si>
    <t>RAZEL BEC INTERNATIONAL</t>
  </si>
  <si>
    <t>MAURICIENNE</t>
  </si>
  <si>
    <t xml:space="preserve">TOGUNA </t>
  </si>
  <si>
    <t>TOGUNA MINING CORPOROTION (TMC-SARL)</t>
  </si>
  <si>
    <t>non</t>
  </si>
  <si>
    <t>CCM</t>
  </si>
  <si>
    <t>ALH</t>
  </si>
  <si>
    <t>IPAE</t>
  </si>
  <si>
    <t>France</t>
  </si>
  <si>
    <t>Privés Maliens</t>
  </si>
  <si>
    <t>IAMGOLD</t>
  </si>
  <si>
    <t>AGEM Ltd</t>
  </si>
  <si>
    <t>Barbadienne</t>
  </si>
  <si>
    <t>NYSE et TSX</t>
  </si>
  <si>
    <t>SOCARCO</t>
  </si>
  <si>
    <t>SISAG</t>
  </si>
  <si>
    <t>IVOIRIENNE</t>
  </si>
  <si>
    <t>FUTURE MINERALS</t>
  </si>
  <si>
    <t>AFRICA MINING</t>
  </si>
  <si>
    <t>MMR</t>
  </si>
  <si>
    <t>ERG Africa Hoding</t>
  </si>
  <si>
    <t>Sud Africaine</t>
  </si>
  <si>
    <t>MMH SA</t>
  </si>
  <si>
    <t>MINE KALE</t>
  </si>
  <si>
    <t>TIMBUKTU</t>
  </si>
  <si>
    <t>FIREFINCH LIMITED</t>
  </si>
  <si>
    <t>AUSTRALIENNE</t>
  </si>
  <si>
    <t>ASX</t>
  </si>
  <si>
    <t>PETROMA</t>
  </si>
  <si>
    <t>HYDROMA INC</t>
  </si>
  <si>
    <t xml:space="preserve">CANADA </t>
  </si>
  <si>
    <t>ALIOU DIALLO</t>
  </si>
  <si>
    <t>NEVSUN</t>
  </si>
  <si>
    <t>N"GUVU MINING</t>
  </si>
  <si>
    <t>YATELA</t>
  </si>
  <si>
    <t>BAGAMA</t>
  </si>
  <si>
    <t>BIG BANG MINERALS</t>
  </si>
  <si>
    <t>EMIRATS ARABES UNIS</t>
  </si>
  <si>
    <t>BAGAMA HOLGING</t>
  </si>
  <si>
    <t>Française</t>
  </si>
  <si>
    <t>Annexe 3 – Fiabilisation des déclarations</t>
  </si>
  <si>
    <t>Déclaration des sociétés extractives</t>
  </si>
  <si>
    <t>Legende:</t>
  </si>
  <si>
    <t>X</t>
  </si>
  <si>
    <t>Electronique</t>
  </si>
  <si>
    <t>Secteur des hydrocarbures :</t>
  </si>
  <si>
    <t>V</t>
  </si>
  <si>
    <t>Physique</t>
  </si>
  <si>
    <t>Non Applicable</t>
  </si>
  <si>
    <t>Formulaires de Déclaration</t>
  </si>
  <si>
    <t>Etats Financiers</t>
  </si>
  <si>
    <t>Fiabilité globale</t>
  </si>
  <si>
    <t>Société</t>
  </si>
  <si>
    <t>Signé par le Management</t>
  </si>
  <si>
    <t>Certifié par un auditeur</t>
  </si>
  <si>
    <t>EF 2022 certifiés par un CAC</t>
  </si>
  <si>
    <t>Rapport d'audit ou Lettre d'affirmation du CAC envoyé</t>
  </si>
  <si>
    <t>HYDROMA</t>
  </si>
  <si>
    <t>Secteur minier :</t>
  </si>
  <si>
    <t>Electronique ou Physique</t>
  </si>
  <si>
    <t>FEKOLA </t>
  </si>
  <si>
    <t>GOUNKOTO </t>
  </si>
  <si>
    <t>SEMOS </t>
  </si>
  <si>
    <t>SEMICO </t>
  </si>
  <si>
    <t>MORILA </t>
  </si>
  <si>
    <t>NAMPALA SA </t>
  </si>
  <si>
    <t>CMM  </t>
  </si>
  <si>
    <t>FABOULA GOLD</t>
  </si>
  <si>
    <t>MINES DE KOFI </t>
  </si>
  <si>
    <t>YATELA </t>
  </si>
  <si>
    <t>TOGUNA MINING</t>
  </si>
  <si>
    <t>SOCARCO </t>
  </si>
  <si>
    <t>TIMBUCTU</t>
  </si>
  <si>
    <t>NEVSUN LTD </t>
  </si>
  <si>
    <t>BAGAMA MINING </t>
  </si>
  <si>
    <t>Déclaration des régies financières</t>
  </si>
  <si>
    <t>Régies Financières</t>
  </si>
  <si>
    <t>Signé par le Directeur Général</t>
  </si>
  <si>
    <t>Certifié la section des comptes</t>
  </si>
  <si>
    <t>ONRP</t>
  </si>
  <si>
    <t>DGD</t>
  </si>
  <si>
    <t>DGE</t>
  </si>
  <si>
    <t>Direction des impôts de Koulikoro</t>
  </si>
  <si>
    <t>Direction des impôts de Kayes</t>
  </si>
  <si>
    <t>Direction des impôts de Sikasso</t>
  </si>
  <si>
    <t>DND</t>
  </si>
  <si>
    <t>DNGM</t>
  </si>
  <si>
    <t>DNTCP</t>
  </si>
  <si>
    <t>DNACPN</t>
  </si>
  <si>
    <t>INPS</t>
  </si>
  <si>
    <t>Annexe 4 – Effectif des employés</t>
  </si>
  <si>
    <t xml:space="preserve">SOCIETES </t>
  </si>
  <si>
    <t>Catégorie</t>
  </si>
  <si>
    <t>Qualifications</t>
  </si>
  <si>
    <t>Nationalité</t>
  </si>
  <si>
    <t>Effectif - Hommes</t>
  </si>
  <si>
    <t>Effectif - Femmes</t>
  </si>
  <si>
    <t>Effectif - Total</t>
  </si>
  <si>
    <t>Masse salariale - Hommes</t>
  </si>
  <si>
    <t>Masse salariale - Femmes</t>
  </si>
  <si>
    <t>Masse salariale - Total</t>
  </si>
  <si>
    <t>Observations</t>
  </si>
  <si>
    <t>SOMILO</t>
  </si>
  <si>
    <t>Personnel interne</t>
  </si>
  <si>
    <t>Cadres supérieurs</t>
  </si>
  <si>
    <t>Nationaux</t>
  </si>
  <si>
    <t>Etrangers</t>
  </si>
  <si>
    <t>Techniciens supérieurs et cadres moyens</t>
  </si>
  <si>
    <t>Techniciens, agents de maîtrise et ouvriers qualifiés</t>
  </si>
  <si>
    <t>Employés, manœuvres, ouvriers, et apprentis</t>
  </si>
  <si>
    <t>Permanents</t>
  </si>
  <si>
    <t>Saisonniers</t>
  </si>
  <si>
    <t>Personnel extérieur</t>
  </si>
  <si>
    <t>Cadres supérieurs,Techniciens supérieurs et cadres moyens,Employés, manœuvres, ouvriers, et apprentis</t>
  </si>
  <si>
    <t>TOGUNA</t>
  </si>
  <si>
    <t>Gounkoto</t>
  </si>
  <si>
    <t xml:space="preserve">
1985973647,22
</t>
  </si>
  <si>
    <t xml:space="preserve"> Cadres supérieurs</t>
  </si>
  <si>
    <t>Techniciens agents de maîtrise et ouvriers qualifiés</t>
  </si>
  <si>
    <t>Employés manœuvres ouvriers et apprentis</t>
  </si>
  <si>
    <t>SYAMA</t>
  </si>
  <si>
    <t>Personnel externe</t>
  </si>
  <si>
    <t>Personnel Interne</t>
  </si>
  <si>
    <t>Total</t>
  </si>
  <si>
    <t>Annexe 5 – Paiements sociaux obligatoires</t>
  </si>
  <si>
    <t>Catégorie de paiements</t>
  </si>
  <si>
    <t>Identité du Bénéficiaire (Nom, fonction)</t>
  </si>
  <si>
    <t>Région du bénéficiaire</t>
  </si>
  <si>
    <t>Date</t>
  </si>
  <si>
    <t>Description</t>
  </si>
  <si>
    <t>Paiements en numéraires (Montant)</t>
  </si>
  <si>
    <t>Contributions en nature 
(Montant)</t>
  </si>
  <si>
    <t>Devise (USD ou FCFA)</t>
  </si>
  <si>
    <t>Base juridique du paiement (Réf de la  convention/contrat, Arrêté, décret, etc..)</t>
  </si>
  <si>
    <t>SOCIETE</t>
  </si>
  <si>
    <t>Paiements sociaux obligatoires</t>
  </si>
  <si>
    <t>Le chef du village Karaga</t>
  </si>
  <si>
    <t>Kayes</t>
  </si>
  <si>
    <t>Construction de l'ecole</t>
  </si>
  <si>
    <t>FCFA</t>
  </si>
  <si>
    <t>Drissa SOGODOGO</t>
  </si>
  <si>
    <t>Cultivateur a Fourou</t>
  </si>
  <si>
    <t>Frais compensation du champ</t>
  </si>
  <si>
    <t>Abou KONE</t>
  </si>
  <si>
    <t>Cultivateur a Syama</t>
  </si>
  <si>
    <t>Yacouba OUATTARA</t>
  </si>
  <si>
    <t>Siaka COULIBALY</t>
  </si>
  <si>
    <t>Amadou OUATTARA</t>
  </si>
  <si>
    <t xml:space="preserve">Frais compensation du champ </t>
  </si>
  <si>
    <t>Sibiry KONE</t>
  </si>
  <si>
    <t>Yaya SOGODOGO</t>
  </si>
  <si>
    <t>Adama DIABATE</t>
  </si>
  <si>
    <t>Frontiere Bleue</t>
  </si>
  <si>
    <t>Douane</t>
  </si>
  <si>
    <t>Contribution Douane Frontiere Bleue</t>
  </si>
  <si>
    <t>Synali Kouyate (Regisseur du Gouverneur</t>
  </si>
  <si>
    <t>Gouvernorat de Sikasso</t>
  </si>
  <si>
    <t>Appui au gouverneur de la region de Sikasso</t>
  </si>
  <si>
    <t>Annexe 6 – Paiements sociaux volontaires</t>
  </si>
  <si>
    <t>Paiements sociaux volontaires</t>
  </si>
  <si>
    <t>DIRECTION REGIONALE DE LA PROTECTION CIVIL</t>
  </si>
  <si>
    <t>KOULIKORO</t>
  </si>
  <si>
    <t>DON POUR LA PROTECTION CIVILE DE KATI</t>
  </si>
  <si>
    <t>ECOLE PUBLIQUE MODIBO KEITA</t>
  </si>
  <si>
    <t>DON POUR CONSTRUCTION DE TOILETTE</t>
  </si>
  <si>
    <t>Broulaye Traoré</t>
  </si>
  <si>
    <t>Kalana</t>
  </si>
  <si>
    <t>Compensation degats forage Exploration (Champ de Broulaye Traoré)</t>
  </si>
  <si>
    <t>Lassinè Traoré</t>
  </si>
  <si>
    <t>Compensation degats forage Exploration (Champ de Lassine Traoré)</t>
  </si>
  <si>
    <t>Lassinè Sacko</t>
  </si>
  <si>
    <t>Compensation degats forage Exploaration (Champ de Lassine Sacko)</t>
  </si>
  <si>
    <t>Membre CM</t>
  </si>
  <si>
    <t xml:space="preserve">Perdiem comité de mediation </t>
  </si>
  <si>
    <t>Consultant</t>
  </si>
  <si>
    <t>Bamako</t>
  </si>
  <si>
    <t>Perdiem du consultant pour les suivi périmètre Daolila</t>
  </si>
  <si>
    <t>Agents techniques de l'Etat</t>
  </si>
  <si>
    <t>Yanfolila</t>
  </si>
  <si>
    <t xml:space="preserve">Paiement des services techniques PRMS </t>
  </si>
  <si>
    <t>Achat de dattes pour Ramadan</t>
  </si>
  <si>
    <t>Personnel SOMIKA</t>
  </si>
  <si>
    <t xml:space="preserve">Frais d'actualisation des données biometriques travailleurs </t>
  </si>
  <si>
    <t>Perdiem comité de mediation</t>
  </si>
  <si>
    <t>Perdiem Comité de Mediation</t>
  </si>
  <si>
    <t>PAP</t>
  </si>
  <si>
    <t>Prise en charge des délégués PAP 2023</t>
  </si>
  <si>
    <t>Frais divers pour la ceremonie des partants à la retraite</t>
  </si>
  <si>
    <t>Gardien</t>
  </si>
  <si>
    <t>Frais de surveillance salle d'engrais ESDCO</t>
  </si>
  <si>
    <t>Propriétaires champs (impactés)</t>
  </si>
  <si>
    <t xml:space="preserve">Paiement en numeraire PRMS 2023 </t>
  </si>
  <si>
    <t>Frais d'organisation remise batiments abattoirs et maison des femmes</t>
  </si>
  <si>
    <t>Demande de fonds pour la remise des tables bancs</t>
  </si>
  <si>
    <t>Le Chef de village Kalana</t>
  </si>
  <si>
    <t>Frais de cloture Diakatou (bois sacré Kalana)</t>
  </si>
  <si>
    <t>Mairie de Kalana</t>
  </si>
  <si>
    <t>Salaires des (10) Enseignants</t>
  </si>
  <si>
    <t xml:space="preserve">Salaires des (10) Enseignants </t>
  </si>
  <si>
    <t>Appui à l'organisation du DEF 2023</t>
  </si>
  <si>
    <t xml:space="preserve">Salaire des (10) Enseignants </t>
  </si>
  <si>
    <t xml:space="preserve">Salaires de (10) Enseignants </t>
  </si>
  <si>
    <t>Famille Diallo</t>
  </si>
  <si>
    <t>Appui social décès maman de Nouman P0366</t>
  </si>
  <si>
    <t>Salaires des Matrones &amp; Medecin</t>
  </si>
  <si>
    <t>Chef de village, Eglise, Grande mosquée</t>
  </si>
  <si>
    <t xml:space="preserve">Appui frais d'electricité aux autorités coutumières et religieuses </t>
  </si>
  <si>
    <t>Travailleurs SOMIKA</t>
  </si>
  <si>
    <t>Frais de sacrifice annuel SOMIKA-SA</t>
  </si>
  <si>
    <t>Prefet Yanfolila</t>
  </si>
  <si>
    <t>Achat de deux (2) cuves à eau pour le Prefet de Yanfolila</t>
  </si>
  <si>
    <t>Femmes travailleuses SOMIKA</t>
  </si>
  <si>
    <t>Appui aux femmes travailleuses de la SOMIKA pr le 8 mars 2023</t>
  </si>
  <si>
    <t>CAFO</t>
  </si>
  <si>
    <t>Appui aux femmes de CAFO Yanf pour la celebration du 08 mars 23</t>
  </si>
  <si>
    <t>Femmes Kalana village</t>
  </si>
  <si>
    <t>Appui aux femmes de kalana pour la celebration du 08 mars 23</t>
  </si>
  <si>
    <t>Femmes bureau Bko Fete 08 Mars 2023</t>
  </si>
  <si>
    <t>Autorités locales</t>
  </si>
  <si>
    <t>Don de sucre Ramadan</t>
  </si>
  <si>
    <t>Salaires des Matrones  &amp; Medecin</t>
  </si>
  <si>
    <t>Directeur Regional du travail</t>
  </si>
  <si>
    <t>Bougouni</t>
  </si>
  <si>
    <t>Achat de sucre pour la Direction Regionale du Travail</t>
  </si>
  <si>
    <t xml:space="preserve">CB </t>
  </si>
  <si>
    <t>Appui au départ de Chef de Brigade de Kalana (Hady Traoré)</t>
  </si>
  <si>
    <t>Appui à la mairie pr l'oragnisation d'une Assemblée Générale</t>
  </si>
  <si>
    <t>Famille Bagayoko</t>
  </si>
  <si>
    <t>Appui frais de funerailles de Bakary Bagayoko P0503</t>
  </si>
  <si>
    <t>Appui pour les festivités du 1er mai 2023 Syndicat SOMIKA</t>
  </si>
  <si>
    <t>Appui au Prefet du cercle de Yanfolila</t>
  </si>
  <si>
    <t>Salaire des matrones &amp; Medecin</t>
  </si>
  <si>
    <t>Sous-Prefet</t>
  </si>
  <si>
    <t>Appui au Sous-Prefecture de Kalana</t>
  </si>
  <si>
    <t>Achats de (04) Moutons pr le depart 13 travailleus à la retraite</t>
  </si>
  <si>
    <t>Achat de (02) boeuf pour le festin des départs à la retraite</t>
  </si>
  <si>
    <t>DG DNGM</t>
  </si>
  <si>
    <t>Dons DG GNGM/Frais de mouton tabaski</t>
  </si>
  <si>
    <t>Mohamed B TRAORE</t>
  </si>
  <si>
    <t>Dons Mohamed B Traore/Frais de mouton tabaski</t>
  </si>
  <si>
    <t>Don pneu bridgestone pour la Mairie de Kalana</t>
  </si>
  <si>
    <t>Famille DEMBELE</t>
  </si>
  <si>
    <t>Contribution funerrailles Regisseur de la Mairie de kalana</t>
  </si>
  <si>
    <t>Famille SIDIBE</t>
  </si>
  <si>
    <t>Contribution funerrailles 1ere femme du premier adjoint au Maire</t>
  </si>
  <si>
    <t>Ministère des mines</t>
  </si>
  <si>
    <t>Don Responssables securite-Ministre des mines</t>
  </si>
  <si>
    <t>Femmes de Kalana</t>
  </si>
  <si>
    <t>Frais d'organisation remise des batiments pour les femmes de Gouandia</t>
  </si>
  <si>
    <t>Salaires des  Matrones &amp; Medecin</t>
  </si>
  <si>
    <t>Sidibé Transport</t>
  </si>
  <si>
    <t>Location camion pour le transport des  mobiliers scolaires</t>
  </si>
  <si>
    <t>Appui au Sous-Prefet de Kalana</t>
  </si>
  <si>
    <t>Famille Kodio</t>
  </si>
  <si>
    <t>Appui aux funerailles de Denem Kodio Ex-Employé</t>
  </si>
  <si>
    <t>Salaires de Matrones &amp; Medecin</t>
  </si>
  <si>
    <t>Travaux de renovation bureau du sous-prefet</t>
  </si>
  <si>
    <t>BT Kalana</t>
  </si>
  <si>
    <t>Prime mensuelle &amp; Surveillance basin à boue</t>
  </si>
  <si>
    <t>Prime Mensuelle &amp; Surveillance basin a boue</t>
  </si>
  <si>
    <t xml:space="preserve">Prime mensuelle &amp; Surveillance basin a boue </t>
  </si>
  <si>
    <t>Prime mensuelle &amp; Surveillance basin</t>
  </si>
  <si>
    <t>Prime de Mensuelles &amp; Surveillance bassin à boue</t>
  </si>
  <si>
    <t>Prime de Mensuelle &amp; Surveillance bassin à boue</t>
  </si>
  <si>
    <t xml:space="preserve">Primse mensuelle &amp; Surveillance bassin </t>
  </si>
  <si>
    <t>Prime de Suveillance bassin &amp; Mensuelle</t>
  </si>
  <si>
    <t>Prime de Surveillance bassin &amp; Mensuelle</t>
  </si>
  <si>
    <t>Prime Mensuelle &amp; Surveillance bassin a boue</t>
  </si>
  <si>
    <t>Programme de Restauration des Moyens de Subsistance PRMS (Don d'engrais 1 785 sacs)</t>
  </si>
  <si>
    <t>Don de Kits sanitaires</t>
  </si>
  <si>
    <t>Don de mobiliers scolaires</t>
  </si>
  <si>
    <t>DAOLILA Village</t>
  </si>
  <si>
    <t>DAOLILA</t>
  </si>
  <si>
    <t>Réalisation du périmètre maraicher à DAOLILA</t>
  </si>
  <si>
    <t>Don de gazoil (2023)</t>
  </si>
  <si>
    <t>VILLAGEOIS</t>
  </si>
  <si>
    <t>SONITEYGNI</t>
  </si>
  <si>
    <t>INDEMNISATIONS PRORIETAIRES CHAMPS 2022</t>
  </si>
  <si>
    <t>INDEMNISATIONS PRORIETAIRES CHAMPS 2023</t>
  </si>
  <si>
    <t>DON LIVRES &amp; DICTIONNAIRES</t>
  </si>
  <si>
    <t>Mise à profil socio-économique de base L</t>
  </si>
  <si>
    <t>ASSISTING EDUCATION TO KENIEBA DISTRICK</t>
  </si>
  <si>
    <t>CLIMATE RISK ASSESSMENT EIAU0090</t>
  </si>
  <si>
    <t>UPGRADING KOUNDA SCHOOL</t>
  </si>
  <si>
    <t>CONSTRUCTION D'UN POULAILLER 1 A AGRO BU</t>
  </si>
  <si>
    <t>UPGRADING MAHINAMINE SCHOOL</t>
  </si>
  <si>
    <t>EASSAI DE POMPAGE DES FORRAGE DU COMPLEX</t>
  </si>
  <si>
    <t>Renovation de l'école de Dk</t>
  </si>
  <si>
    <t>UPGRADING BANTANKOTO SCHOOL</t>
  </si>
  <si>
    <t>UPGRADING SEGUELANI SCHOOL</t>
  </si>
  <si>
    <t>COUT MENSUEL DES GARDIENS ET PATROUILLEU</t>
  </si>
  <si>
    <t>Renovation de l'école de Dabara</t>
  </si>
  <si>
    <t>CONGE ANNUEL DES GARDIENS ET PATROUILLEU</t>
  </si>
  <si>
    <t>PATROLLING HAUL ROAD FROM GKOTO TO BASSA</t>
  </si>
  <si>
    <t>PATROLLING HAUL ROAD FROM BASSAMA TO GKO</t>
  </si>
  <si>
    <t>Etude de rehabilitati d'une psite de 3km</t>
  </si>
  <si>
    <t>REPARATION DE GRILLAGE DU PERIMETRE MARA</t>
  </si>
  <si>
    <t>Veille sociale de la mine de Loulo-Gounk</t>
  </si>
  <si>
    <t>Soufflage et essai de pompage à DK</t>
  </si>
  <si>
    <t>CONSTRUCTION PLATEFORM MULTIFONCTIONNELL</t>
  </si>
  <si>
    <t>Etude géophysique pour 4 forages de la C</t>
  </si>
  <si>
    <t>ETUDES HYDROGEOLOGIQUES ET GEOPHYSIQUES</t>
  </si>
  <si>
    <t>Etude géophysique pour un forage à Farab</t>
  </si>
  <si>
    <t>SOUFLAGE FORRAGE DES FEMMES DE DABARA</t>
  </si>
  <si>
    <t>PEINTURE DES BORNES FONTAINES DE KOUNDA</t>
  </si>
  <si>
    <t>FRAIS DE CARBURANT DES MEMBRES DU COMITE GKOTO</t>
  </si>
  <si>
    <t>Transport d"équipement et matériels</t>
  </si>
  <si>
    <t>PMH EN AEP /FORAGE</t>
  </si>
  <si>
    <t>BICYCLE;TRICYCLE</t>
  </si>
  <si>
    <t>TRICYCLE APSONIC</t>
  </si>
  <si>
    <t>MULTIFUNCTIONAL LATRINE Loulou</t>
  </si>
  <si>
    <t>MULTIFUNCTIONAL BORIBANTA LATRINE CONSTR</t>
  </si>
  <si>
    <t>MULTIFUNCTIONAL LATRINE SAKOLA</t>
  </si>
  <si>
    <t>MULTIFUNCTIONAL BABOTO LATRINE</t>
  </si>
  <si>
    <t>MULTIFUNCTIONAL DABARA LATRINE</t>
  </si>
  <si>
    <t>CHAIRS TABLE REUNION EDWARD</t>
  </si>
  <si>
    <t>MEETING TABLE 15 PLACES AGORA</t>
  </si>
  <si>
    <t>EPSON EB -FH52 VIDEOPROJECTEOR FULL HD (</t>
  </si>
  <si>
    <t>CANS METAL WATERING</t>
  </si>
  <si>
    <t>CUVE 1M3</t>
  </si>
  <si>
    <t>LUXURY 3-LEAF WARDROBE WITH LOCK</t>
  </si>
  <si>
    <t>COMPLETE OFFICE WITH LUXURY RETURN</t>
  </si>
  <si>
    <t>LEATHER DESK ARMCHAIRS ARMRESTS</t>
  </si>
  <si>
    <t>PUMP;WATER</t>
  </si>
  <si>
    <t>MINI REFRIGERATOR LG 90 L</t>
  </si>
  <si>
    <t>SOLAR PANEL;GENERIC</t>
  </si>
  <si>
    <t>DESK;OFFICE 1M20</t>
  </si>
  <si>
    <t>ERASABLE WHITEBOARD WITH ALUMINUIM FRAME</t>
  </si>
  <si>
    <t>SCALE;CAMRY ELECTRONIC</t>
  </si>
  <si>
    <t>SHEARS</t>
  </si>
  <si>
    <t>DRINKING TROUGH 11 L</t>
  </si>
  <si>
    <t>ANTI LARVAL TREATMENT JULY 23</t>
  </si>
  <si>
    <t>BUCKET;SAMPL,20 L,PIL,NDPE W/ LID</t>
  </si>
  <si>
    <t>FIXED PROJECTION SCREEN 180X180 MANUAL</t>
  </si>
  <si>
    <t>ROPE ROLLS</t>
  </si>
  <si>
    <t>ALVEOLI (100 PACK)</t>
  </si>
  <si>
    <t>MOBILE PADEX BOARD 100CM/70CM</t>
  </si>
  <si>
    <t>HARVEST CRATE</t>
  </si>
  <si>
    <t>OFFICE DOCUMENT BINDERS</t>
  </si>
  <si>
    <t>FINGER;FILLET</t>
  </si>
  <si>
    <t>CAN;GENERIC</t>
  </si>
  <si>
    <t>FEEDERS 9 KG</t>
  </si>
  <si>
    <t>HOE</t>
  </si>
  <si>
    <t>SOCKET;PICKAXE</t>
  </si>
  <si>
    <t>STRING;GENERIC</t>
  </si>
  <si>
    <t>HOES &lt; BINETTES&gt;</t>
  </si>
  <si>
    <t>KNIFE</t>
  </si>
  <si>
    <t>BOWL;MUSURETTE</t>
  </si>
  <si>
    <t>SALAIRE</t>
  </si>
  <si>
    <t>PRISE EN CHARGE REDRESSE INPS  2022 SOMILO</t>
  </si>
  <si>
    <t>PRISE EN CHARGE REMBOURSEMENT CFE  2022 SOMILO</t>
  </si>
  <si>
    <t>PRISE EN CHARGE ITS  2022 SOMILO</t>
  </si>
  <si>
    <t>PRISE EN CHARGE REDRESSE TL  2022 SOMILO</t>
  </si>
  <si>
    <t>ALLOCATION SCOLAIRE LOULO SEPTEMBRE 2023</t>
  </si>
  <si>
    <t>TAXES SUR SALAIRE</t>
  </si>
  <si>
    <t>LOCAL SECOND JOUR UPS SALARIES SECOND LOCALS FEVRI</t>
  </si>
  <si>
    <t>FRAIS CARBURANT COMITE LOULO JANV-2023</t>
  </si>
  <si>
    <t>FRAIS CARBURANT COMITE GKOTO FEV-2023</t>
  </si>
  <si>
    <t>PAIEMENT FRAIS DE MISSION SUR L'ATELIER A BKO</t>
  </si>
  <si>
    <t>FRAIS D'ACHAT  4 MOTOS TRICYLES CITE TRAVAILLEURS</t>
  </si>
  <si>
    <t>CELEBRATION JOURNEE MONDIALE D'ALIMENTATION</t>
  </si>
  <si>
    <t>FRAIS  FORMATION CHEFS VILLAGE ET CONSEILLERS</t>
  </si>
  <si>
    <t>ACHAT D'UN LOT 2500 POUSINS  CENTRE</t>
  </si>
  <si>
    <t>FRAIS DE CONTRIBUTION FINANCIERE</t>
  </si>
  <si>
    <t>PRISE EN CHARGE BOURSES DES ETUDIANTS 6 MOIS</t>
  </si>
  <si>
    <t>FRAIS D'ORGAN. RESTIT. ACTIVITE 2022 KAYES</t>
  </si>
  <si>
    <t>PAIEMENT BOURSE DES ELEVES BENEFICIANTS</t>
  </si>
  <si>
    <t>ORGANISATION FESTIVAL BAMBOUCK PARIDOILA</t>
  </si>
  <si>
    <t>APPUI ORGANISATION EDITION SELF DEFENSE</t>
  </si>
  <si>
    <t>FRAIS SACRIFICE GMS ACHAT TRANSPORT 4 BOEUF</t>
  </si>
  <si>
    <t>FRAIS SACRIFICE Q1-23 MINE GKOTO 4 BOEUFS</t>
  </si>
  <si>
    <t>FRAIS CARBURANT AU CENTRE SANTE  KENIEBA</t>
  </si>
  <si>
    <t>APPUI VACCINATION CSCOM LOULO-SITAKILY</t>
  </si>
  <si>
    <t>APPUI D'ORGANISATION RENCONTRE</t>
  </si>
  <si>
    <t>PRISE EN CHARGE BOURSE SCOLAIRE 3 TRIMESTRE</t>
  </si>
  <si>
    <t>PRISE CHARGE DES ENSEIGNANTS 3eme TRIMESTRE</t>
  </si>
  <si>
    <t>PAIEMENT SALAIRE DES ENSEIGNANTS</t>
  </si>
  <si>
    <t>PRISE CHARGE TRANSPORT MEMBRES COOPERATIVE</t>
  </si>
  <si>
    <t>CEREMONIE LANCEMENT CAMPAGNE REBOISEMENT</t>
  </si>
  <si>
    <t>APPUI MISE EN PLACE ASSOCIATION VILLAGEOISES</t>
  </si>
  <si>
    <t>FRAIS MISSION SYNDICAL PROJET IMMOB A BKO</t>
  </si>
  <si>
    <t>FRAIS D'ESSAI DE POMPAGE DES 2 FORAGES</t>
  </si>
  <si>
    <t>PRISE EN CHARGE MEDICALE PRESIDENT PROTOCOL PREFET</t>
  </si>
  <si>
    <t>DEMANDE DE FOND POUR APPUI JCI KENIEBA</t>
  </si>
  <si>
    <t>PAIEMENT FACTURE DAMBE CONSTRUCTION</t>
  </si>
  <si>
    <t>PAIEMENT FRAIS FORMATIONDEC ENTREPRENEURS</t>
  </si>
  <si>
    <t>SUIVI DE LA CAMPAGNE AGRICOLE 2023</t>
  </si>
  <si>
    <t>REGULARISATION AVANCE A JUSTIFIER KAYES</t>
  </si>
  <si>
    <t>ACHAT 1 BOEUF SACRIFICE CHAMP SOLAIRE</t>
  </si>
  <si>
    <t>CEREMONIE D'INAUGURATION ET REMISE OFFICELLE</t>
  </si>
  <si>
    <t>LOCATION D'AVION DU 01-14//0723 FACT0091/23/SAS</t>
  </si>
  <si>
    <t>FRAIS SCRIFICE POUR MINE SOUTERRAINE DE LOULO</t>
  </si>
  <si>
    <t>LOCATION D'AVION BKO LOULO-BKO MAC 24 12 22</t>
  </si>
  <si>
    <t>FRAIS CARBURANT MEMBRES DU COMITE JUIN 2023</t>
  </si>
  <si>
    <t>LOCATION D'AVION DU 24/09/2023 FACT JV2023/0230</t>
  </si>
  <si>
    <t>FRAIS CARBURANT MEMBRES DU COMITE LOULO</t>
  </si>
  <si>
    <t>FRAIS CARBURANT MEMBRES DU COMITE DE LOULO</t>
  </si>
  <si>
    <t>FRAIS CARBURANT MEMBRES COMITE LOULO</t>
  </si>
  <si>
    <t>FRAIS CARBURANT DES MEMBRES DU COMITE LOULO</t>
  </si>
  <si>
    <t>FRAIS CARBURANT DES MEMBRES DU COMITE GKOTO</t>
  </si>
  <si>
    <t>FRAIS CARBURANT COMITE LOULO FEV-2023</t>
  </si>
  <si>
    <t>FRAIS CARBURANT MEMBRES DU COMITE GKOTO</t>
  </si>
  <si>
    <t>FRAIS CARBURANT MEMBRES  COMITE GKOTO MAI 2023</t>
  </si>
  <si>
    <t>FRAIS CARBURANT MEMBRES DU COMITE GKOTO 2023</t>
  </si>
  <si>
    <t>FRAIS CARBURANT MEMBRES COMITE GKOTO AOUT</t>
  </si>
  <si>
    <t>DEMANDE DE FOND REUNION COMITE GKTO NOV-2023</t>
  </si>
  <si>
    <t>PAIEMENT FRAIS MISSION KAYES ACCUEIL PRESIDENT</t>
  </si>
  <si>
    <t>FRAIS CARBURANT COMITE GKOTO MARS-2023</t>
  </si>
  <si>
    <t>PAIEMENT FRAIS CARBURANT COMITE LOULO</t>
  </si>
  <si>
    <t>REGULARISATION AVANCE SUR MISSION KAYES</t>
  </si>
  <si>
    <t>PAIEMENT FRAIS D'ORGANISATION INDEPENDANCE BOZOS</t>
  </si>
  <si>
    <t>PAIEMENT FRAIS CARBURANT COMITE GKOTO</t>
  </si>
  <si>
    <t>FRAIS SACRIFICE POUR MINE SOUTERRAINE GKOTO</t>
  </si>
  <si>
    <t>DEMANDE DE FOND REUNION COMITE LOULO OCTOBRE-2023</t>
  </si>
  <si>
    <t>FRAIS COMMINUCATION STATION REGIONAL KAYES ORTM</t>
  </si>
  <si>
    <t>LOCATION D'AVION DU 22/09/2023 FACT JV2023/0227</t>
  </si>
  <si>
    <t>LOCATION D'AVION 11/10/2023 FACT JV2023/0258</t>
  </si>
  <si>
    <t>LOCATION D'AVION DU 19-29//0723 FACT0091/23/SAS</t>
  </si>
  <si>
    <t>LOCATION D'AVION DU 02-15//06/23 FACT0077/23/SAS</t>
  </si>
  <si>
    <t>LOCATION D'AVION DU 29/09/2023 FACT JV2023/0238</t>
  </si>
  <si>
    <t>LOCATION D'AVION DU 05 AU 14 04 23BKO LOULO BKO</t>
  </si>
  <si>
    <t>LOCATION D'AVION DU 17/06/23 FACT JV/2023/0157</t>
  </si>
  <si>
    <t>LOCATION D'AVION DU 17-29/11/23 FACT 0157/0165/SAS</t>
  </si>
  <si>
    <t>LOCATION D'AVION DU 01-30//06/23 FACT0086/23/SAS</t>
  </si>
  <si>
    <t>FRAIS COMMUNICATION PREVENTION PALUDISME COVID</t>
  </si>
  <si>
    <t>LOCATI D'AVION DU 05/03/ AU 05 12 23 F 0061/23 SAS</t>
  </si>
  <si>
    <t>FRAIS DE GESTION DES DECHETS SITE LOULO DK</t>
  </si>
  <si>
    <t>PREVENTION CONTRE PLAUE;COVID ET CIRCULATION</t>
  </si>
  <si>
    <t>FRAIS COMMUNICATION RADIO DANAYA</t>
  </si>
  <si>
    <t>FRAIS COMMUNICATION CONTRE PALUDISME COVID CIRCULA</t>
  </si>
  <si>
    <t>FRAIS COMMUNICATION CIRCULATION COVID ET PALUDISME</t>
  </si>
  <si>
    <t>PAIEMENT FACTURE NUMERO 144 RADIO DANAYA</t>
  </si>
  <si>
    <t>PAIEMENT FRAIS DE GESTION DES DECHETS CITE LOULO</t>
  </si>
  <si>
    <t>PAIEMENT FACTURE DE LA RADIO DANAYA DE KENIEBA</t>
  </si>
  <si>
    <t>LOCATION D'AVION BKO LOULO-BKO MAC 23 12 22</t>
  </si>
  <si>
    <t>LOCATION D'AVION DU 01/04/23 FACT JV/2023/0095</t>
  </si>
  <si>
    <t>FRAIS D'APPUI COMMISSION D'ORGANISATION DU ZIYARA</t>
  </si>
  <si>
    <t>APPUI FINANCIER EVACUATION FRERE CHEF VILLAGE</t>
  </si>
  <si>
    <t>PAIEMENT FACTURE NUMERO 12 DE LA RADIO BENKAN</t>
  </si>
  <si>
    <t>FRAIS FORMATION GROUPEMENT FEMININS TECHNIQUES GKO</t>
  </si>
  <si>
    <t>LOCATION D'AVION DU 01/07/23 FACT JV/2023/0169</t>
  </si>
  <si>
    <t>CONTRIBUTION FUNERAILLES ABDUL KARIM BAKHAGA KBA</t>
  </si>
  <si>
    <t>LOCATION MAC  DU 20/01/2023</t>
  </si>
  <si>
    <t>LOCATION D'AVION DU 22/02/23 FACT JV/2023/0051</t>
  </si>
  <si>
    <t>LOCATION D'AVION DU 22/03/23 FACT JV/2023/0085</t>
  </si>
  <si>
    <t>LOCATION D'AVION DU 05/06/23 FACT JV/2023/0122</t>
  </si>
  <si>
    <t>PAIEMENT FRAIS COMMUNICATION RADIO BENKAN</t>
  </si>
  <si>
    <t>LOCATION D'AVION BKO LOULO-BKO SAS</t>
  </si>
  <si>
    <t>LOCATION D'AVION BKO LOULO-BKO MAC 21 12 22</t>
  </si>
  <si>
    <t>LOCATION D'AVION BKO LOULO-BKO</t>
  </si>
  <si>
    <t>LOCATION D'AVION DU 17-31//05/23 FACT0068/23/SAS</t>
  </si>
  <si>
    <t>LOCATION D'AVION DU 05/06/23 FACT JV/2023/0129</t>
  </si>
  <si>
    <t>PAIEMENT FRAIS D'ORGANISATION 2 eme EDITION DJEBE</t>
  </si>
  <si>
    <t>APPUI FINANCIER A HOMONIME BRISTOW</t>
  </si>
  <si>
    <t>APPUI ORGANISATION COUPE INTER-ELEVES KOUNDA</t>
  </si>
  <si>
    <t>LOCATION D'AVION DU 02/07/23 FACT JV/2023/0171</t>
  </si>
  <si>
    <t>LOCATION D'AVION DU 24/06/23 FACT JV/2023/0161</t>
  </si>
  <si>
    <t>FRAIS COUVERTURE MEDIATIQUE JOUNEE INTERNATIONALES</t>
  </si>
  <si>
    <t>FRAIS MEDIATIQUE REMISES KITS SCOLAIRE ELEVES COMP</t>
  </si>
  <si>
    <t>FRAIS DE COMMINUCATION LA RADIO BENKAN AOUT 2023</t>
  </si>
  <si>
    <t>FRAIS DE MISSION LOULO-KAYES-LOULO</t>
  </si>
  <si>
    <t>PAIEMENT PERDIEM REUNION COMMISSION BOURSE COMPLEX</t>
  </si>
  <si>
    <t>FRAIS MEDIATIQUE REMISES 4 MOTOS RESPONSIBLE</t>
  </si>
  <si>
    <t>FRAIS DE COMMINUCATION LA RADIO WASSA 1 MOIS AOUT</t>
  </si>
  <si>
    <t>FRAIS DE MISSION TONGON</t>
  </si>
  <si>
    <t>PAIEMENT FRAIS MISSION AGENTS DU PREFET</t>
  </si>
  <si>
    <t>PAIEMENT PERDIEM ET FRAIS ADMINISTRATIF CHEF AGRIC</t>
  </si>
  <si>
    <t>BONUS RAMADAN ZONE DE LOULO &amp; GOUNKOTO 2023</t>
  </si>
  <si>
    <t>FOND ENSEIGNANTS  2 eme TRIMESTRE 2023</t>
  </si>
  <si>
    <t>RENOUVELLEMENT FLOTTE DU 12/04/23 AU 11/04/24</t>
  </si>
  <si>
    <t>Sikasso</t>
  </si>
  <si>
    <t>Realisation de 10 dix forages positifs dans la Commune de Fourou</t>
  </si>
  <si>
    <t>Remplacer la pompe de forage des femmes de Kamberké</t>
  </si>
  <si>
    <t xml:space="preserve">Envcre d'Imprimante HP </t>
  </si>
  <si>
    <t>Envcre d'Imprimante HP</t>
  </si>
  <si>
    <t>Installation du système de panneaux solaires à Fourou BDM Banque Prof nº D0040.BIS/E/23</t>
  </si>
  <si>
    <t>Realisation d'un forage au Camp des Gardes de Sikasso</t>
  </si>
  <si>
    <t>Installation du Chateau d'eau au Camp des Gardes de Sikasso</t>
  </si>
  <si>
    <t>Installation du Chateau d'eau à Kai ( Loulouni)</t>
  </si>
  <si>
    <t>Installation du chateau d'eau à la Gendarmerie de Sikasso</t>
  </si>
  <si>
    <t>Nettoyage des toilettes du parking de Beta pit et l'entrée principale de la mine d'or de Syama (Aout 2023)</t>
  </si>
  <si>
    <t>Diogo Keita (Comptable)</t>
  </si>
  <si>
    <t>Appui a la participation de la DNACPN a la 28 de Dubai</t>
  </si>
  <si>
    <t>Drissa SOGODOGO (Chef de village de Syama</t>
  </si>
  <si>
    <t>Finition de la construction du batimat du chef de village de Syama</t>
  </si>
  <si>
    <t>Siaka Berthe (collectif des eleves du 1er cycle de Lofine cercle de kadiolo)</t>
  </si>
  <si>
    <t>Rehabilitations des salles de classes et les kits scolaires</t>
  </si>
  <si>
    <t>gouvernorat</t>
  </si>
  <si>
    <t>Koulikoro</t>
  </si>
  <si>
    <t>Appui  au gouvernorat</t>
  </si>
  <si>
    <t>Villages de Bagama</t>
  </si>
  <si>
    <t>Appui mois de carême</t>
  </si>
  <si>
    <t>Force de défense Koulikoro</t>
  </si>
  <si>
    <t>Appuis force de défense Koulikoro</t>
  </si>
  <si>
    <t>Village de Fadougou et Tintiba</t>
  </si>
  <si>
    <t>Travaux de construction des Jardins des Femmes de Fadougou et Tintiba</t>
  </si>
  <si>
    <t>Centre de Sante de Moussala</t>
  </si>
  <si>
    <t>Fourniture et installation d'un kit d'incinérateur standard pour la gestion des déchets biomédicaux</t>
  </si>
  <si>
    <t>Centre de Sante de Sokondo</t>
  </si>
  <si>
    <t>Fourniture et installation d'un kit incinérateur standard pour la gestion des déchets biomédicaux</t>
  </si>
  <si>
    <t>CSCOM de Fadougou</t>
  </si>
  <si>
    <t>Réhabilitation du kit incinérateur BECEYA pour la gestion des déchets biomédicaux de</t>
  </si>
  <si>
    <t>Village de Bilaliba</t>
  </si>
  <si>
    <t>Sacs de 50 kg de riz bufulo pour Bilaliba</t>
  </si>
  <si>
    <t>Village de Betakily</t>
  </si>
  <si>
    <t>Sacs de 50 kg de riz bufulo pour Betakily</t>
  </si>
  <si>
    <t>Village de fekola</t>
  </si>
  <si>
    <t>Sacs de 50 kg de riz bufulo pour Fekola</t>
  </si>
  <si>
    <t>Village de Titimba</t>
  </si>
  <si>
    <t>Sacs de 50 kg de riz bufulo pour Tintiba</t>
  </si>
  <si>
    <t>Village de Moussala</t>
  </si>
  <si>
    <t>Sacs de 50 kg de riz bufulo pour Moussala</t>
  </si>
  <si>
    <t>Village de Medinandi</t>
  </si>
  <si>
    <t>Sacs de 50 kg de Riz bufulo pour Medinandi</t>
  </si>
  <si>
    <t>Village de Fadougou</t>
  </si>
  <si>
    <t>Sacs de 50 kg de riz bufulo pour Fadougou</t>
  </si>
  <si>
    <t>Villages de Fadougou, Medinandi, et Tintiba</t>
  </si>
  <si>
    <t>Clôture et aménagement des parcelles de Fadougou, Medinandi et Tintiba</t>
  </si>
  <si>
    <t>Réalisation de Cinq (5) Forages Big Flow (Projet d'irrigation de Fadougou 70 ha)</t>
  </si>
  <si>
    <t>Chef de village de Kenieba</t>
  </si>
  <si>
    <t>Construction d'une salle pour le chef de Kenieba</t>
  </si>
  <si>
    <t>Réalisation de portiques pour 03 sites et escaliers pour les jardins des femmes</t>
  </si>
  <si>
    <t>Atelier de lancement du projet d'irrigation Goungoubato de 70 hectares au sud de Fadougou et du liv</t>
  </si>
  <si>
    <t>Un bloc de deux toilettes (écoles Bilaliba et Malea)</t>
  </si>
  <si>
    <t>Clôture de l'école du Village Bilaliba : 1ha 66 + 0,56ha</t>
  </si>
  <si>
    <t>Village de Fadougou et Sogondo</t>
  </si>
  <si>
    <t>Réhabilitation du Centre de Santé Sogondo, Deuxième cycle &amp; Maison des Jeunes de Fadougou, S</t>
  </si>
  <si>
    <t>Défrichement- Projet Irrigation de Fadougou (80 ha)</t>
  </si>
  <si>
    <t>Travaux de construction des Jardins des Femmes de Medinandi.</t>
  </si>
  <si>
    <t>Déménagement du centre d'éducation de la petite enfance de Medinandi</t>
  </si>
  <si>
    <t>Réalisation d'un réservoir d'eau de 10 m3, de systèmes d'irrigation et de pompes solaires (Fadougou,</t>
  </si>
  <si>
    <t>Approvisionnement en eau Medinandi.</t>
  </si>
  <si>
    <t>Forage+Approvisionnement en Eau Tintiba</t>
  </si>
  <si>
    <t>Village de Goungoubato</t>
  </si>
  <si>
    <t>Suivi &amp; Contrôle du Projet Agricole de Goungoubato - 23 février au 23 décembre-</t>
  </si>
  <si>
    <t>Villages de Medinandi et Tintiba</t>
  </si>
  <si>
    <t>3 forages équipés de PMH-Adduction d'eau</t>
  </si>
  <si>
    <t>Hangar (dispensaire de Moussala)</t>
  </si>
  <si>
    <t>Village de Fadougou, Mussala et Sogondo</t>
  </si>
  <si>
    <t>Maisons de garde (Fadougou, Moussala, Sogondo)</t>
  </si>
  <si>
    <t>Construction du Portique pour le Projet Goungoubato (70ha)</t>
  </si>
  <si>
    <t>Projet de crèche pour Tintimba</t>
  </si>
  <si>
    <t>TRAVAUX D’AMENAGEMENT DES TERRES SUR 60 HA POUR CULTURES HIVERNALES</t>
  </si>
  <si>
    <t>Aménagement des digues suivant les courbes de niveau, ouvrages de captage, p</t>
  </si>
  <si>
    <t>Aménagement du canal principal, de la digue principale et du drain principal et de l'accès r</t>
  </si>
  <si>
    <t>Energie solaire et équipements hydromécaniques pour le projet d'irrigation de 70 ha en F</t>
  </si>
  <si>
    <t>Village de Tintiba</t>
  </si>
  <si>
    <t>Construction du mur de clôture de l'école de Tintiba</t>
  </si>
  <si>
    <t>Construction de 2 salles de classe.</t>
  </si>
  <si>
    <t>Construction de 03 chambres pour logement des professeurs</t>
  </si>
  <si>
    <t>Villages environnant</t>
  </si>
  <si>
    <t>Fourniture d'alevins de Tilapia, préparation et mise en fourrière</t>
  </si>
  <si>
    <t>Fourniture d'alevins de silure, préparation et mise en fourrière</t>
  </si>
  <si>
    <t xml:space="preserve">Fourniture d'aliments pour poissons </t>
  </si>
  <si>
    <t>Fourniture de petits matériels filets seaux et autres</t>
  </si>
  <si>
    <t>Unités de fabrication d'aliments pour poissons + formations (Medinandi, Fadougou et Tintiba</t>
  </si>
  <si>
    <t>Suivi des étangs depuis 01 an : Medinandi, Betekily, Malea, Fadougou et Tintib</t>
  </si>
  <si>
    <t>Formation des coopératives agricoles à la comptabilité simplifiée</t>
  </si>
  <si>
    <t>Commune de Kenieba</t>
  </si>
  <si>
    <t>Atelier de formation pour les membres du CTDF sur le développement communautaire</t>
  </si>
  <si>
    <t>Session sur la validation et l'intégration du CDP dans le PDSEC</t>
  </si>
  <si>
    <t>Construction de 4 chambres pour la maison d'hôtes des jeunes à Médinandi</t>
  </si>
  <si>
    <t>Réalisation d'un forage équipé d'un château d'eau</t>
  </si>
  <si>
    <t>CSCOM de Moussala</t>
  </si>
  <si>
    <t>Clôture CSCOM Moussala</t>
  </si>
  <si>
    <t>Construction d'un poulailler de 200m2</t>
  </si>
  <si>
    <t>Village de Sogondo</t>
  </si>
  <si>
    <t>Construction de 06 chambres hospitalières</t>
  </si>
  <si>
    <t>Construction de 03 chambres pour logements infirmiers</t>
  </si>
  <si>
    <t>Equipement d'un forage positif</t>
  </si>
  <si>
    <t>Développement durable &amp; Dons</t>
  </si>
  <si>
    <t>Installation d'un système d'irrigation californien amélioré</t>
  </si>
  <si>
    <t>Village de Kolomba 2</t>
  </si>
  <si>
    <t>Construction de 04 salles hospitalières avec installation d'équipements solaires et 02 à</t>
  </si>
  <si>
    <t>Adduction d'eau a Malea</t>
  </si>
  <si>
    <t>Forage d'un forage positif</t>
  </si>
  <si>
    <t>Clôture du cimetière de Medinandi</t>
  </si>
  <si>
    <t>COMMUNES DE FINFOLO ET N'TJIKOUNA</t>
  </si>
  <si>
    <t>DONS DE SEMENCES GOMBOS COMMUNES DE FINFOLO ET N'TJIKOUNA</t>
  </si>
  <si>
    <t xml:space="preserve">SOUS PREFECTURE DE NIENA </t>
  </si>
  <si>
    <t xml:space="preserve">APPUI FINANCIER SOUS PREFECTURE DE NIENA </t>
  </si>
  <si>
    <t>FINFOLO NAMPALA ET N'TJIKOUNA</t>
  </si>
  <si>
    <t>FRAIS SCOLAIRE HEBERGEMENT RESTAURATION DE 3 ELEVES</t>
  </si>
  <si>
    <t>N'TJIKOUNA</t>
  </si>
  <si>
    <t>ASSISTANCE SOCIALE AU DECES DU CHEF DE VILLAGE DE N'TJIKOUNA</t>
  </si>
  <si>
    <t xml:space="preserve">FINKOLO </t>
  </si>
  <si>
    <t xml:space="preserve">SOUTIEN AU GROUPE SCOLAIRE DE FINKOLO </t>
  </si>
  <si>
    <t>SPONSORING COMITE SPORTIF DE FINKOLO</t>
  </si>
  <si>
    <t>SOUTIEN ORGANISATION D'UNE COMPETITION DE CYCLISME ET DU FOOTBALL</t>
  </si>
  <si>
    <t>FINKOLO</t>
  </si>
  <si>
    <t>CANALISATIONS ROUTE PRINCIPALE DE FINKOLO</t>
  </si>
  <si>
    <t>APPUI FINANCIER AUX COOPERATIVES DES FEMMES DE NAMPALA</t>
  </si>
  <si>
    <t>APPUI FINANCIER AUX COOPERATIVES DES FEMMES DE N'TJIKOUNA</t>
  </si>
  <si>
    <t>N'GOLOLA</t>
  </si>
  <si>
    <t>APPUI FINANCIER AUX COOPERATIVES DES FEMMES DE N'GOLOLA</t>
  </si>
  <si>
    <t>APPUI AUX ACTIVITES RELIGIEUSES ET CULTURELLES NAMPALA</t>
  </si>
  <si>
    <t>COMMUNES FINKOLO ET N'TJIKOUNA</t>
  </si>
  <si>
    <t>DONS AUX PARTENAIRES SOCIAUX POUR LE RAMADAN COMMUNAUTES VOISINES</t>
  </si>
  <si>
    <t>PREFECTURE SIKASSO</t>
  </si>
  <si>
    <t>DONS POUR LES FESTIVITES DU 22 SEPTEMBRE 2023/PREFECTURE SIKASSO</t>
  </si>
  <si>
    <t>SIKASSO</t>
  </si>
  <si>
    <t>DONS AUX PARTENAIRES SOCIAUX POUR LE RAMADAN SIKASSO</t>
  </si>
  <si>
    <t xml:space="preserve">DONS COMITE DEVELOPPEMENT COMMUNAUTAIRE </t>
  </si>
  <si>
    <t>DIRECTION REGIONALE DE SIKASSO</t>
  </si>
  <si>
    <t>DONS DIRECTION REGIONALE DE SIKASSO</t>
  </si>
  <si>
    <t xml:space="preserve">FORMATION DES 2 MEMBRES DU COMITE TECHNIQUE INTERCOMMUNAL DE SUIVI DU PDC </t>
  </si>
  <si>
    <t>FORMATION DES 2 MEMBRES DU COMITE TECHNIQUE INTERCOMMUNAL DE SUIVI DU PDC</t>
  </si>
  <si>
    <t xml:space="preserve">FORMATION DES 6 MEMBRES DU COMITE TECHNIQUE INTERCOMMUNAL DE SUIVI DU PDC </t>
  </si>
  <si>
    <t>CONSTRUCTION PONT FINKOLO</t>
  </si>
  <si>
    <t>BRIGADE DE NIENA</t>
  </si>
  <si>
    <t>SOUTIEN A LA BRIGADE DE NIENA/ TABASKI 2023</t>
  </si>
  <si>
    <t>GOUVERNORAT DE SIKASSO</t>
  </si>
  <si>
    <t>DONS GOUVERNORAT DE SIKASSO</t>
  </si>
  <si>
    <t>DIRECTION REGIONALE DU TRAVAIL ET INPS</t>
  </si>
  <si>
    <t>DON DIRECTION REGIONALE DU TRAVAIL ET INPS SIKASSO</t>
  </si>
  <si>
    <t>SUIVI-CONTROLE ET ASSISTANCE CONSTRUCTION D'UN PONT A FINKOLO</t>
  </si>
  <si>
    <t>FINKOLO  N'GOLOLA  NAMPALA ET N'TJIKOUNA</t>
  </si>
  <si>
    <t>FOURNITURES SCOLAIRES POUR LES 4 VILLAGES</t>
  </si>
  <si>
    <t>Annexe 7 – Répertoire des titres miniers</t>
  </si>
  <si>
    <t xml:space="preserve">PERMIS DE RECHERCHE POUR OR </t>
  </si>
  <si>
    <t>ID</t>
  </si>
  <si>
    <t>Detenteur</t>
  </si>
  <si>
    <t>N° d'attr</t>
  </si>
  <si>
    <t>Date d'attr</t>
  </si>
  <si>
    <t>Substance</t>
  </si>
  <si>
    <t>Localité</t>
  </si>
  <si>
    <t xml:space="preserve">District </t>
  </si>
  <si>
    <t>Sup/Km2</t>
  </si>
  <si>
    <t>Date de renv 1</t>
  </si>
  <si>
    <t>Sup renv 1</t>
  </si>
  <si>
    <t>Date de renv 2</t>
  </si>
  <si>
    <t>Sup renv 2</t>
  </si>
  <si>
    <t>Ahmed Dembelé et Fils</t>
  </si>
  <si>
    <t>3649/MM</t>
  </si>
  <si>
    <t>or</t>
  </si>
  <si>
    <t>Boundio-Ouest</t>
  </si>
  <si>
    <t>renv en cours</t>
  </si>
  <si>
    <t>Bintou Camara et Fils (SOBICAF)</t>
  </si>
  <si>
    <t>3652/MM</t>
  </si>
  <si>
    <t>Tabakoro</t>
  </si>
  <si>
    <t>N°18-3543/MMP 08/10/2018</t>
  </si>
  <si>
    <t>Yiyuan Mines Sarl</t>
  </si>
  <si>
    <t>0011/MM</t>
  </si>
  <si>
    <t>Dégala</t>
  </si>
  <si>
    <t>Kangaba</t>
  </si>
  <si>
    <t>Camara et Fils SOCAF 2</t>
  </si>
  <si>
    <t>00125/MM</t>
  </si>
  <si>
    <t>Boudou Kamara</t>
  </si>
  <si>
    <t>0126/MM</t>
  </si>
  <si>
    <t>Ziasso</t>
  </si>
  <si>
    <t>Bagoe</t>
  </si>
  <si>
    <t>B &amp; B Sarl</t>
  </si>
  <si>
    <t>0127/MM</t>
  </si>
  <si>
    <t>Fina</t>
  </si>
  <si>
    <t>N°3099/MMP 19/09/2019</t>
  </si>
  <si>
    <t>Lucky Miners Sarl</t>
  </si>
  <si>
    <t>0417/MM</t>
  </si>
  <si>
    <t>Kénieko-Nord</t>
  </si>
  <si>
    <t>Kénieba</t>
  </si>
  <si>
    <t>N°1853/MMP 01/06/2018</t>
  </si>
  <si>
    <t>N°2436/MMEE DU 23/06/2021</t>
  </si>
  <si>
    <t>Alwadoud Sa</t>
  </si>
  <si>
    <t>0521/MM</t>
  </si>
  <si>
    <t>Winza</t>
  </si>
  <si>
    <t>N°3024/MMP 17/09/2019</t>
  </si>
  <si>
    <t>CONTAGO GOLD MALI SARL</t>
  </si>
  <si>
    <t>0582/MMM</t>
  </si>
  <si>
    <t>Garalo</t>
  </si>
  <si>
    <t>N°2492/MMP 23/08/2019</t>
  </si>
  <si>
    <t>N°2070/MMEE 06/05/2021</t>
  </si>
  <si>
    <t>Trfrt de Golden Spear Mali SARL à CONTANGO GOLD MALI SARL N°2021-4586/MMEE-SG du 05/11/2021</t>
  </si>
  <si>
    <t>ROSCAN GOLD MALI SARL</t>
  </si>
  <si>
    <t>N°600/MM</t>
  </si>
  <si>
    <t>Mankouké</t>
  </si>
  <si>
    <t>N°3608/MMP 16/10/2018</t>
  </si>
  <si>
    <t>N°2884/MMEE 07/12/2020</t>
  </si>
  <si>
    <t>OMNIUM INVEST SA</t>
  </si>
  <si>
    <t>0969/MM</t>
  </si>
  <si>
    <t>Pankourou</t>
  </si>
  <si>
    <t>N°2592/MMP du 28/08/2019</t>
  </si>
  <si>
    <t>Sympa Mining Sarl</t>
  </si>
  <si>
    <t>0687/MM</t>
  </si>
  <si>
    <t>Yatéla-sud</t>
  </si>
  <si>
    <t>N°1752/MMP 23/05/2018</t>
  </si>
  <si>
    <t>Avion Mali Corporation sa</t>
  </si>
  <si>
    <t>0695/MM</t>
  </si>
  <si>
    <t>Kofi-Dabora-Sud</t>
  </si>
  <si>
    <t>N°2608/MMP 25/07/2018</t>
  </si>
  <si>
    <t>N°2435/MMEE-SG DU 23/06/2021</t>
  </si>
  <si>
    <t>Minex Sarl</t>
  </si>
  <si>
    <t>0811/MM</t>
  </si>
  <si>
    <t>Zérékoro</t>
  </si>
  <si>
    <t>Global Equipement and Service Sarlu</t>
  </si>
  <si>
    <t>0915/MM</t>
  </si>
  <si>
    <t>Tiola-Kobasso</t>
  </si>
  <si>
    <t>N°1886/MMP 05/06/2018</t>
  </si>
  <si>
    <t>CGC Overseas Contruction Group</t>
  </si>
  <si>
    <t>1275/MM</t>
  </si>
  <si>
    <t>Fodié</t>
  </si>
  <si>
    <t>N°18_1380/MMP-SG 02/05/2018</t>
  </si>
  <si>
    <t>N°2504/MMEE du 01/07/2021</t>
  </si>
  <si>
    <t>MITRAM Sarl</t>
  </si>
  <si>
    <t>1277/MM</t>
  </si>
  <si>
    <t>Kourouba-Nord</t>
  </si>
  <si>
    <t>Oklo Ressources Mali Sarl</t>
  </si>
  <si>
    <t>1279/MM</t>
  </si>
  <si>
    <t>Aité Sud</t>
  </si>
  <si>
    <t>Toguna Mining Sarl</t>
  </si>
  <si>
    <t>1280/MM</t>
  </si>
  <si>
    <t>Siramana</t>
  </si>
  <si>
    <t>Maifa Mining Corporation Sarl</t>
  </si>
  <si>
    <t>1282/MM</t>
  </si>
  <si>
    <t>Kodiou</t>
  </si>
  <si>
    <t>N°2496/MMP 23/08/2019</t>
  </si>
  <si>
    <t>Mani Sarl</t>
  </si>
  <si>
    <t>1533/MM</t>
  </si>
  <si>
    <t>Diangounté-Sud</t>
  </si>
  <si>
    <t>Falconis Djiguiya Investissement (SFDI Sarl)</t>
  </si>
  <si>
    <t>1534/MM</t>
  </si>
  <si>
    <t>Kékoro-Nord-Ouest</t>
  </si>
  <si>
    <t>N°3628/MMP du 17/10/2018</t>
  </si>
  <si>
    <t>N°2021-3345/MMEE-SG du 30/08/2021</t>
  </si>
  <si>
    <t>Greeneco Mining Mali Sa</t>
  </si>
  <si>
    <t>1591/MM</t>
  </si>
  <si>
    <t>Ouiaga-Sud</t>
  </si>
  <si>
    <t>N°2611/MMP 25/07/2018</t>
  </si>
  <si>
    <t>N°2021-4663/MMEE-SG du 10/11/2021</t>
  </si>
  <si>
    <t>1592/MM</t>
  </si>
  <si>
    <t>Koussikoto-Ouest</t>
  </si>
  <si>
    <t>N°2778/MMP 02/08/2018</t>
  </si>
  <si>
    <t>N°2021-3553/MMEE-SG du 06/09/2021</t>
  </si>
  <si>
    <t>New Mining Mali Sarl</t>
  </si>
  <si>
    <t>1623/MM</t>
  </si>
  <si>
    <t>Bena-West</t>
  </si>
  <si>
    <t>N°3611/MMP 16/10/2018</t>
  </si>
  <si>
    <t>N°2021-4616/MMEE-SG du 08/11/2021</t>
  </si>
  <si>
    <t>Dialadidian</t>
  </si>
  <si>
    <t>N°3559/MMP 10/10/18</t>
  </si>
  <si>
    <t>Dragold Sa</t>
  </si>
  <si>
    <t>1625/MM</t>
  </si>
  <si>
    <t>Lena</t>
  </si>
  <si>
    <t>N°2610/MMP 25/07/2018</t>
  </si>
  <si>
    <t>N°2021-4662/MMEE-SG du 10/11/2021</t>
  </si>
  <si>
    <t>Mali Gold Resources Sa</t>
  </si>
  <si>
    <t>1822/MM</t>
  </si>
  <si>
    <t>Kébéni</t>
  </si>
  <si>
    <t>N°18-3539/MMP 08/10/2018</t>
  </si>
  <si>
    <t>Legend Gold Mali sarl</t>
  </si>
  <si>
    <t>1823/MM</t>
  </si>
  <si>
    <t>Tabakorolé</t>
  </si>
  <si>
    <t>N°18-3538/MMP 08/10/2018</t>
  </si>
  <si>
    <t>BT Minerals Sarl</t>
  </si>
  <si>
    <t>1901/MM</t>
  </si>
  <si>
    <t>Kolimba</t>
  </si>
  <si>
    <t>Sinogking Mining Mali S.A</t>
  </si>
  <si>
    <t>2059/MM</t>
  </si>
  <si>
    <t>Kolena</t>
  </si>
  <si>
    <t>Doumbouta Sarl</t>
  </si>
  <si>
    <t>2066/MM</t>
  </si>
  <si>
    <t xml:space="preserve">Fari </t>
  </si>
  <si>
    <t>Avion Mali Exploration sa</t>
  </si>
  <si>
    <t>2068/MM</t>
  </si>
  <si>
    <t>Walia</t>
  </si>
  <si>
    <t>N°2779/MMP 02/08/2018</t>
  </si>
  <si>
    <t>N°2164/MMEE 14/05/2021</t>
  </si>
  <si>
    <t>Goldrox Mali Sa</t>
  </si>
  <si>
    <t>2069/MM</t>
  </si>
  <si>
    <t>Batouba</t>
  </si>
  <si>
    <t>N°2609/MMP 25/07/2018</t>
  </si>
  <si>
    <t>N°2021-4661/MMEE-SG du 10/11/2021</t>
  </si>
  <si>
    <t>Koh-I-Noor Mali sa</t>
  </si>
  <si>
    <t>2070/MM</t>
  </si>
  <si>
    <t xml:space="preserve">Farabana </t>
  </si>
  <si>
    <t>N°18-35432/MMP 08/10/2018</t>
  </si>
  <si>
    <t>Tunu Resources sarl</t>
  </si>
  <si>
    <t>2551/MM</t>
  </si>
  <si>
    <t>Yatia-Est</t>
  </si>
  <si>
    <t>N°1358/MMP 22/5/2019</t>
  </si>
  <si>
    <t>N°2022-4457/MMEE-SG du 27/09/2022</t>
  </si>
  <si>
    <t>Mining Gold Company Mali Sarl</t>
  </si>
  <si>
    <t>2972/MM</t>
  </si>
  <si>
    <t>Kai</t>
  </si>
  <si>
    <t>Bagoé</t>
  </si>
  <si>
    <t>Sankarani Ressources sarl</t>
  </si>
  <si>
    <t>2957/MM</t>
  </si>
  <si>
    <t>Bokoro II</t>
  </si>
  <si>
    <t>N°2497/MMP DU 23/08/2019</t>
  </si>
  <si>
    <t>Groupe-GEMSCO Sarl</t>
  </si>
  <si>
    <t>3595/MM</t>
  </si>
  <si>
    <t>Banko-Nord</t>
  </si>
  <si>
    <t>Exploration de Siribaya Sarl</t>
  </si>
  <si>
    <t>3775/MM</t>
  </si>
  <si>
    <t>Siribaya II</t>
  </si>
  <si>
    <t>Kéniéba</t>
  </si>
  <si>
    <t>N°2054/MM 23/06/2017</t>
  </si>
  <si>
    <t>N°2764/MMP 04/09/2019</t>
  </si>
  <si>
    <t>Mandingold Mining Sarl</t>
  </si>
  <si>
    <t>3843/MM</t>
  </si>
  <si>
    <t>Namarana-Sud</t>
  </si>
  <si>
    <t>N°0694/MMP 21/03/2019</t>
  </si>
  <si>
    <t>N°21-1655/MMEE 19/04/2021</t>
  </si>
  <si>
    <t>Mdf N°0287/MMP 12/02/2020</t>
  </si>
  <si>
    <t>Harmony Gold Sarl</t>
  </si>
  <si>
    <t>3886/MM</t>
  </si>
  <si>
    <t>Kouloumadio</t>
  </si>
  <si>
    <t>N°19-1534/MMP 18/06/19</t>
  </si>
  <si>
    <t>N°2022-4492/MMEE-SG du 29/09/2022</t>
  </si>
  <si>
    <t>Zheng DA Yiyuan Mines Mali</t>
  </si>
  <si>
    <t>3887/MM</t>
  </si>
  <si>
    <t>Kolenda</t>
  </si>
  <si>
    <t>N°4274/MMP 07/12/2018</t>
  </si>
  <si>
    <t>Iamgold Exploration Mali sarl</t>
  </si>
  <si>
    <t>3889//MM</t>
  </si>
  <si>
    <t>Taya-Maléa II</t>
  </si>
  <si>
    <t>N°4489/MMP 28/12/2018</t>
  </si>
  <si>
    <t>CGC Overseas Contruction Group (CGCOC Group)</t>
  </si>
  <si>
    <t>3891/MM</t>
  </si>
  <si>
    <t>Balandougou-Sud</t>
  </si>
  <si>
    <t>N°0116/MMP 29/01/2019</t>
  </si>
  <si>
    <t>Rahimming sarl</t>
  </si>
  <si>
    <t>3892/MM</t>
  </si>
  <si>
    <t>Faladjè</t>
  </si>
  <si>
    <t>N°3838/MMP 29/10/2019</t>
  </si>
  <si>
    <t>N°2021-4115/MMEE-SG du 04/10/2021</t>
  </si>
  <si>
    <t>3894/MM</t>
  </si>
  <si>
    <t>Mansaya</t>
  </si>
  <si>
    <t>N°4368/MMP 18/12/2018</t>
  </si>
  <si>
    <t>Africa Mining sarl</t>
  </si>
  <si>
    <t>4606/MM</t>
  </si>
  <si>
    <t>Moussala</t>
  </si>
  <si>
    <t>N°2493/MMP DU 23/08/2019</t>
  </si>
  <si>
    <t>Malienne de Prestation Sarl (SOMAPRE -Sarl)</t>
  </si>
  <si>
    <t>0016/MM</t>
  </si>
  <si>
    <t>Senou</t>
  </si>
  <si>
    <t>Koutiala</t>
  </si>
  <si>
    <t>Malienne d'Investissement et de Negoce (SOMAIN)</t>
  </si>
  <si>
    <t>0613/MM</t>
  </si>
  <si>
    <t>Foulalaba</t>
  </si>
  <si>
    <t>Star Mining Sarl</t>
  </si>
  <si>
    <t>0615/MM</t>
  </si>
  <si>
    <t>Diokéba</t>
  </si>
  <si>
    <t>N°1854/MMP DU 21/05/2020</t>
  </si>
  <si>
    <t>Resolute Mali sa</t>
  </si>
  <si>
    <t>1894/MM</t>
  </si>
  <si>
    <t>2005/MM</t>
  </si>
  <si>
    <t>Léna-Sud</t>
  </si>
  <si>
    <t>N°3060/MMP 18/09/2019</t>
  </si>
  <si>
    <t>GONKA GOLD MALI SARL</t>
  </si>
  <si>
    <t>2006/MM</t>
  </si>
  <si>
    <t>Maligonga-Est</t>
  </si>
  <si>
    <t>N°3557/MMP 11/10/2019</t>
  </si>
  <si>
    <t>N°2022-0028/MMEE-SG DU 24/01/2022</t>
  </si>
  <si>
    <t>Transféré de FOKOLORE MINING SARL à GONK GOLD MALI SARL  N°3047/MMEE-SG DU 17/08/2021</t>
  </si>
  <si>
    <t>STE Malienne de Mine (SOMAMINE)</t>
  </si>
  <si>
    <t>2127/MM</t>
  </si>
  <si>
    <t>Diangounté-Ouest</t>
  </si>
  <si>
    <t>N°2505/MMEE du 01/07/2021</t>
  </si>
  <si>
    <t>2164/MM</t>
  </si>
  <si>
    <t>Kolondiéba-Nord</t>
  </si>
  <si>
    <t>Transfert de Compass à Oklo  N°4319/MM 22/12/2017</t>
  </si>
  <si>
    <t>Etablissement Zoumana TRAORE Sarl</t>
  </si>
  <si>
    <t>2333/MM</t>
  </si>
  <si>
    <t>Mafélé</t>
  </si>
  <si>
    <t>N°2021-2769/MMEE-SG du 02/08/2021</t>
  </si>
  <si>
    <t>Finoil Mines Sarl</t>
  </si>
  <si>
    <t>3084/MM</t>
  </si>
  <si>
    <t>Hafia-Nord</t>
  </si>
  <si>
    <t>N°2150/MMEE 14/05/2021</t>
  </si>
  <si>
    <t>Glencar Mali sarl</t>
  </si>
  <si>
    <t>3338/MM</t>
  </si>
  <si>
    <t>Malikila</t>
  </si>
  <si>
    <t>N°0087/MMP DU 28/01/2020</t>
  </si>
  <si>
    <t>N°2021-5718/MMEE-SG du 31/12/2021</t>
  </si>
  <si>
    <t>Timbuktu Ressources Sarl</t>
  </si>
  <si>
    <t>3583/MM</t>
  </si>
  <si>
    <t>Sanankoroni</t>
  </si>
  <si>
    <t>N°4873/MMP 20/12/2019</t>
  </si>
  <si>
    <t>N°2022-1455/MMEE-SG du 12/05/2022</t>
  </si>
  <si>
    <t>Le Groupe SOABF Sarl</t>
  </si>
  <si>
    <t>3585/MM</t>
  </si>
  <si>
    <t>Mebougou</t>
  </si>
  <si>
    <t>N°1367/MMP du 06/04/2020</t>
  </si>
  <si>
    <t>N°2022-0745/MMEE-SG du 29/03/2022</t>
  </si>
  <si>
    <t>SOMINIA Sarl</t>
  </si>
  <si>
    <t>3670/MM</t>
  </si>
  <si>
    <t>Tourela</t>
  </si>
  <si>
    <t>Demba Kanté Minière Sarl</t>
  </si>
  <si>
    <t>3816/MM</t>
  </si>
  <si>
    <t>Kodani-Est</t>
  </si>
  <si>
    <t>N°0405/MMP 19/02/2020</t>
  </si>
  <si>
    <t>OMGF Mining Sarl</t>
  </si>
  <si>
    <t>3818/MM</t>
  </si>
  <si>
    <t>Or</t>
  </si>
  <si>
    <t>Nérékoro-Sud</t>
  </si>
  <si>
    <t>Africa Resources and Investment sarl</t>
  </si>
  <si>
    <t>4014/MM</t>
  </si>
  <si>
    <t>Binzana-Ouest</t>
  </si>
  <si>
    <t>Songhoré Sarl</t>
  </si>
  <si>
    <t>4027/MM</t>
  </si>
  <si>
    <t>Donbaleya</t>
  </si>
  <si>
    <t>Jinlong Sarl</t>
  </si>
  <si>
    <t>4028/MM</t>
  </si>
  <si>
    <t>Sakoro</t>
  </si>
  <si>
    <t>N°3939/MMP  4/11/19</t>
  </si>
  <si>
    <t>N°2022-2116/MMEE-SG du 09/06/2022</t>
  </si>
  <si>
    <t>Etablissement Yara et Frères</t>
  </si>
  <si>
    <t>4254/MM</t>
  </si>
  <si>
    <t>Bindiougoula</t>
  </si>
  <si>
    <t>N°2021-4332/MMEE-SG du 18/10/2021</t>
  </si>
  <si>
    <t>4075/MM</t>
  </si>
  <si>
    <t>Yanfolila-Est</t>
  </si>
  <si>
    <t>Trasf de Compass à oklo N°4318/MM 22/12/2017</t>
  </si>
  <si>
    <t>4337/MM</t>
  </si>
  <si>
    <t>Daounabéré-Sud</t>
  </si>
  <si>
    <t>N°2170/MMEE 14/05/2021</t>
  </si>
  <si>
    <t>Hafia Mining sarl</t>
  </si>
  <si>
    <t>4751/MM</t>
  </si>
  <si>
    <t>Sanoukou-Nord</t>
  </si>
  <si>
    <t>2538/MMEE du 05/07/2021</t>
  </si>
  <si>
    <t>Afria Mining sarl</t>
  </si>
  <si>
    <t>4753/MM</t>
  </si>
  <si>
    <t>Sirakourou</t>
  </si>
  <si>
    <t>Koh-I-Noor Mali Sa</t>
  </si>
  <si>
    <t>4841/MM</t>
  </si>
  <si>
    <t>Yatéla-Sud-Ouest</t>
  </si>
  <si>
    <t>H.B.D Sarl</t>
  </si>
  <si>
    <t>4849/MM</t>
  </si>
  <si>
    <t>Kambélé-Ouest</t>
  </si>
  <si>
    <t>N°2992/MMEE 16/12/2020</t>
  </si>
  <si>
    <t>Mdf par arrêté N°2022-4537/MMEE-SG du 30/09/2022</t>
  </si>
  <si>
    <t>Saliké et Fils Sarl</t>
  </si>
  <si>
    <t>4850/MM</t>
  </si>
  <si>
    <t>Sitakili</t>
  </si>
  <si>
    <t>N°2029/MMP DU 01/06/2020</t>
  </si>
  <si>
    <t>New Hope Gold Mali Sarl</t>
  </si>
  <si>
    <t>5023/MM</t>
  </si>
  <si>
    <t>Djougourouni</t>
  </si>
  <si>
    <t>Simpa Mines Sarl</t>
  </si>
  <si>
    <t>5024/MM</t>
  </si>
  <si>
    <t>Bindougou</t>
  </si>
  <si>
    <t>Mali Comlumbus Mines Sarl</t>
  </si>
  <si>
    <t>Abaladougou-Kénieba-Nord</t>
  </si>
  <si>
    <t>Falcon Gold rseources Sarl</t>
  </si>
  <si>
    <t>0170/MM</t>
  </si>
  <si>
    <t>Fourtéré</t>
  </si>
  <si>
    <t>Komet Mali Sarl</t>
  </si>
  <si>
    <t>0204/MM</t>
  </si>
  <si>
    <t>Dabia-Sud</t>
  </si>
  <si>
    <t>N°1045/MMP du 19/03/2020</t>
  </si>
  <si>
    <t>N°2022-0524/MMEE-SG du 16/03/2022</t>
  </si>
  <si>
    <t>Mandé Empire Ressources Sarl</t>
  </si>
  <si>
    <t>0441/MM</t>
  </si>
  <si>
    <t>Boubou</t>
  </si>
  <si>
    <t>N°2021-5868/MMEE-SG du 31/12/2021</t>
  </si>
  <si>
    <t>ABG Exploration Mali</t>
  </si>
  <si>
    <t>0722/MM</t>
  </si>
  <si>
    <t>Gourbassi-Est</t>
  </si>
  <si>
    <t>N°2021-2828/MMEE-SG du 05/08/2021</t>
  </si>
  <si>
    <t>Minekalé Forage Sarl</t>
  </si>
  <si>
    <t>1040/MM</t>
  </si>
  <si>
    <t>Karan-Sud</t>
  </si>
  <si>
    <t>Ad4- Consulting Sarl</t>
  </si>
  <si>
    <t>1043/MM</t>
  </si>
  <si>
    <t>Sebessounkoto-Sud</t>
  </si>
  <si>
    <t>Sangha Mining Team Sarl</t>
  </si>
  <si>
    <t>1289/MM</t>
  </si>
  <si>
    <t>Gbomboto</t>
  </si>
  <si>
    <t>Bougnouni</t>
  </si>
  <si>
    <t>Deké Sarl</t>
  </si>
  <si>
    <t>1293/MM</t>
  </si>
  <si>
    <t>Tiongui</t>
  </si>
  <si>
    <t>Souldji Mining Sarl</t>
  </si>
  <si>
    <t>1310/MM</t>
  </si>
  <si>
    <t>Doufourou</t>
  </si>
  <si>
    <t>Mangané et Fils Sarl</t>
  </si>
  <si>
    <t>1439/MM</t>
  </si>
  <si>
    <t>Kémedougou-Ouest</t>
  </si>
  <si>
    <t>Iamgold Mali Corporation</t>
  </si>
  <si>
    <t>1441/MM</t>
  </si>
  <si>
    <t>Kofia II</t>
  </si>
  <si>
    <t>N°1935/MMP du 27/05/2020</t>
  </si>
  <si>
    <t>En cours de renouvellement</t>
  </si>
  <si>
    <t>Orbite Mining Sarl</t>
  </si>
  <si>
    <t>1442/MM</t>
  </si>
  <si>
    <t>Djelibani-Est</t>
  </si>
  <si>
    <t>Altaman Resources Sarl</t>
  </si>
  <si>
    <t xml:space="preserve">1449/MM </t>
  </si>
  <si>
    <t>Bindougoula-Sud</t>
  </si>
  <si>
    <t>Mines Carries SA</t>
  </si>
  <si>
    <t>1523/MM</t>
  </si>
  <si>
    <t>Sanankourouni</t>
  </si>
  <si>
    <t>N°2022-3559/MMEE-SG du 11/08/2022</t>
  </si>
  <si>
    <t>Gold partners Sarl</t>
  </si>
  <si>
    <t>1565/MM</t>
  </si>
  <si>
    <t>Bérila</t>
  </si>
  <si>
    <t>N°3315/MMEE 31/12/2020</t>
  </si>
  <si>
    <t>Solonkoré</t>
  </si>
  <si>
    <t>Minière Bouré  Sarlu</t>
  </si>
  <si>
    <t>1902/MM</t>
  </si>
  <si>
    <t>Dionkala</t>
  </si>
  <si>
    <t>Etablissements Zoumana TRAORE MINES</t>
  </si>
  <si>
    <t>2055/MM</t>
  </si>
  <si>
    <t>Kéniébandi</t>
  </si>
  <si>
    <t>N°2169/MMEE 14/05/2021</t>
  </si>
  <si>
    <t>2056/MM</t>
  </si>
  <si>
    <t>Babara II</t>
  </si>
  <si>
    <t>N°2021-2937/MMEE-SG du 12/08/2021</t>
  </si>
  <si>
    <t>Nevsun Mali Exploration ltd</t>
  </si>
  <si>
    <t>2109/MM</t>
  </si>
  <si>
    <t>Kofi-Dabora</t>
  </si>
  <si>
    <t>N°2172/MMEE 14/05/2021</t>
  </si>
  <si>
    <t>Mahamadou Bidadji et Frères (SOMABIF Sarl)</t>
  </si>
  <si>
    <t>2110/MM</t>
  </si>
  <si>
    <t>Diessou</t>
  </si>
  <si>
    <t>Canal Gold Sarl</t>
  </si>
  <si>
    <t>2493/MM</t>
  </si>
  <si>
    <t>Kéniéma-Est</t>
  </si>
  <si>
    <t>Kouroufing Gold Sarl</t>
  </si>
  <si>
    <t>2494/MM</t>
  </si>
  <si>
    <t>Kouroufing</t>
  </si>
  <si>
    <t>N°2022-1394/MMEE-SG du 10/05/2022</t>
  </si>
  <si>
    <t>Minékalé Forages Sarl</t>
  </si>
  <si>
    <t>2495/MM</t>
  </si>
  <si>
    <t>Kondoya-Ouest</t>
  </si>
  <si>
    <t>Diango Mines Sarl</t>
  </si>
  <si>
    <t>2616/MM</t>
  </si>
  <si>
    <t>Donkorona</t>
  </si>
  <si>
    <t>One Sourccet Afrikon Technologi Sarl</t>
  </si>
  <si>
    <t>2642/MM</t>
  </si>
  <si>
    <t>Bananko</t>
  </si>
  <si>
    <t>N°21-1928/MMEE 29/04/2021</t>
  </si>
  <si>
    <t>2644/MM</t>
  </si>
  <si>
    <t>Dandoko</t>
  </si>
  <si>
    <t>N°2991/MMEE 16/12/2020</t>
  </si>
  <si>
    <t>2645/MM</t>
  </si>
  <si>
    <t>Kolondiéba</t>
  </si>
  <si>
    <t>N°2021-4448/MMEE-SG du 28/10/2021</t>
  </si>
  <si>
    <t>2646/MM</t>
  </si>
  <si>
    <t>Gombaly</t>
  </si>
  <si>
    <t>Camara et Fils (SOCAFSarl)</t>
  </si>
  <si>
    <t>2647/MM</t>
  </si>
  <si>
    <t>Boutounguissi</t>
  </si>
  <si>
    <t>2648/MM</t>
  </si>
  <si>
    <t>Aourou</t>
  </si>
  <si>
    <t>Camara Brothers Corporation Sarl</t>
  </si>
  <si>
    <t>2673/MM</t>
  </si>
  <si>
    <t>Sourokoto</t>
  </si>
  <si>
    <t>Sanou Star Resources (2SR)</t>
  </si>
  <si>
    <t>2674/MM</t>
  </si>
  <si>
    <t xml:space="preserve">Kakadian </t>
  </si>
  <si>
    <t>2783/MM</t>
  </si>
  <si>
    <t xml:space="preserve">Yanfolila </t>
  </si>
  <si>
    <t>N°2021-4449/MMEE-SG du 28/10/2021</t>
  </si>
  <si>
    <t>BlueBird Mali Sarl</t>
  </si>
  <si>
    <t>3123/MM</t>
  </si>
  <si>
    <t>Nétékoto</t>
  </si>
  <si>
    <t>N°2173/MMEE 14/05/2021</t>
  </si>
  <si>
    <t>Ressources Robex Mali sarl</t>
  </si>
  <si>
    <t>3135/MM</t>
  </si>
  <si>
    <t>Kamasso</t>
  </si>
  <si>
    <t>N°0858/MMEE 06/04/2022</t>
  </si>
  <si>
    <t>AGMEX Sarl</t>
  </si>
  <si>
    <t>3137/MM</t>
  </si>
  <si>
    <t>N'Golopènè-Est</t>
  </si>
  <si>
    <t>N°3238/MMEE 31/12/2020</t>
  </si>
  <si>
    <t>Robex Ressources SARL</t>
  </si>
  <si>
    <t>3223/MM</t>
  </si>
  <si>
    <t>Diangounté-Nord</t>
  </si>
  <si>
    <t>N°2021-6070/MMEE-SG du 31/12/2021</t>
  </si>
  <si>
    <t>Trsf de Universal G.I.S Sarl N°2509/MMP du 26/08/2019</t>
  </si>
  <si>
    <t>Resolute Exploration sarl</t>
  </si>
  <si>
    <t>2820/MM</t>
  </si>
  <si>
    <t>Bokoutinnti</t>
  </si>
  <si>
    <t>2821/MM</t>
  </si>
  <si>
    <t xml:space="preserve">Massioko </t>
  </si>
  <si>
    <t>N°2021-3819/MMEE-SG du 17/09/2021</t>
  </si>
  <si>
    <t>2822/MM</t>
  </si>
  <si>
    <t>Tégueré</t>
  </si>
  <si>
    <t>N°1594/MMEE-SG du 15/04/2021</t>
  </si>
  <si>
    <t>Groupe Sack's Gold sarl</t>
  </si>
  <si>
    <t>3482/MM</t>
  </si>
  <si>
    <t>Djinetounina</t>
  </si>
  <si>
    <t>3205/MM</t>
  </si>
  <si>
    <t>Yatéla</t>
  </si>
  <si>
    <t>Enrroxs Energy &amp; Mining Mali Sa</t>
  </si>
  <si>
    <t>3226/MM</t>
  </si>
  <si>
    <t>Tinguelé</t>
  </si>
  <si>
    <t>2651/MMEE-SG du 19/07/2021</t>
  </si>
  <si>
    <t>Sahelienne de Produits Petroliers (SOSAP Sarl)</t>
  </si>
  <si>
    <t>4058/MM</t>
  </si>
  <si>
    <t>Sounndonndiala</t>
  </si>
  <si>
    <t>N°2022-2039/MMEE-SG du 08/06/2022</t>
  </si>
  <si>
    <t>Cora Gold mali Sarl</t>
  </si>
  <si>
    <t>4104/MM</t>
  </si>
  <si>
    <t>Satifara-Ouest</t>
  </si>
  <si>
    <t>Korega Sarl</t>
  </si>
  <si>
    <t>4227/MM</t>
  </si>
  <si>
    <t>Farabalé-Ouest</t>
  </si>
  <si>
    <t>4412/MM</t>
  </si>
  <si>
    <t>Kambaya II</t>
  </si>
  <si>
    <t>N°2021-4660/MMEE-SG du 10/11/2021</t>
  </si>
  <si>
    <t>Great Quest Mali sa</t>
  </si>
  <si>
    <t>0368/MMP</t>
  </si>
  <si>
    <t>Sanoukou</t>
  </si>
  <si>
    <t>N°2021-4997/MMEE-SG du 30/11/2021</t>
  </si>
  <si>
    <t>Sacko Holding Sa</t>
  </si>
  <si>
    <t>0369/MMP</t>
  </si>
  <si>
    <t>Fininko</t>
  </si>
  <si>
    <t>N°2021-2876/MMEE-SG du 06/08/2021</t>
  </si>
  <si>
    <t>Tropical Gold du Mali Sarl</t>
  </si>
  <si>
    <t>0370/MMP</t>
  </si>
  <si>
    <t>Kangaré</t>
  </si>
  <si>
    <t>N°2022-0424/MMEE-SG du 09/03/2022</t>
  </si>
  <si>
    <t>Eurekagold Sarl</t>
  </si>
  <si>
    <t>0395/MMP</t>
  </si>
  <si>
    <t>Gold Mining Sylla et Fils</t>
  </si>
  <si>
    <t>0504/MMP</t>
  </si>
  <si>
    <t>Bogolo</t>
  </si>
  <si>
    <t>Tourekounda BT Sarl</t>
  </si>
  <si>
    <t>0505/MMP</t>
  </si>
  <si>
    <t>Diélibani</t>
  </si>
  <si>
    <t>N°2624/MMEE-SG du 16/07/2021</t>
  </si>
  <si>
    <t>MDF N°2021-5359/MMEE-SG du 21/12/2021</t>
  </si>
  <si>
    <t>Golden spear Mali sarl</t>
  </si>
  <si>
    <t>0506/MMP</t>
  </si>
  <si>
    <t>Bassala</t>
  </si>
  <si>
    <t>N°2022-0249/MMEE-SG du 17/02/2022</t>
  </si>
  <si>
    <t>0511/MMP</t>
  </si>
  <si>
    <t>Kandiolé-Nord</t>
  </si>
  <si>
    <t>N°2021-4589/MMEE-SG du 05/11/2021</t>
  </si>
  <si>
    <t>Tsrf de Ouani-Or SARL à ROSCAN GOLD MALI SARL par arrêté N°2022-3276/MMEE-SG du 26/07/2022</t>
  </si>
  <si>
    <t>Eusimex Sarl</t>
  </si>
  <si>
    <t>0512/MMP</t>
  </si>
  <si>
    <t>M'Piéfina</t>
  </si>
  <si>
    <t>Gavi Mining Sarl</t>
  </si>
  <si>
    <t>0524/MMP</t>
  </si>
  <si>
    <t>Niala</t>
  </si>
  <si>
    <t>En cours de renouv</t>
  </si>
  <si>
    <t>Soumpou Sarl</t>
  </si>
  <si>
    <t>0789/MMP</t>
  </si>
  <si>
    <t>Fangouan-sud</t>
  </si>
  <si>
    <t>N°2021-4588/MMEE-SG du 05/11/2021</t>
  </si>
  <si>
    <t>African Gold Group Mali Sarl</t>
  </si>
  <si>
    <t>0992/MMP</t>
  </si>
  <si>
    <t>Farada</t>
  </si>
  <si>
    <t>N°2021-3226/MMEE-SG du 25/08/2021</t>
  </si>
  <si>
    <t>789 Mining Exploration Sarl</t>
  </si>
  <si>
    <t>1112/MMP</t>
  </si>
  <si>
    <t>Diossyan 2</t>
  </si>
  <si>
    <t>1113/MMP</t>
  </si>
  <si>
    <t>Kofoulatiè-Nord</t>
  </si>
  <si>
    <t>MDF N°2613/MMP du 28/08/2019</t>
  </si>
  <si>
    <t>Minière Bama (SOMIB ) SARL</t>
  </si>
  <si>
    <t>1117/MMP</t>
  </si>
  <si>
    <t>Faladiè-Est</t>
  </si>
  <si>
    <t>Menta Resources Mali Sarl</t>
  </si>
  <si>
    <t>1379/MMP</t>
  </si>
  <si>
    <t>Komana-kouta</t>
  </si>
  <si>
    <t>N°2022-3582/MMEE-SG du 12/08/2022</t>
  </si>
  <si>
    <t>Avion Mali West Exploration Sa</t>
  </si>
  <si>
    <t>1381/MMP</t>
  </si>
  <si>
    <t>Fougadian</t>
  </si>
  <si>
    <t>Compagnie Minière du Mali (COMIMA)</t>
  </si>
  <si>
    <t>1613/MMP</t>
  </si>
  <si>
    <t>Kotouba</t>
  </si>
  <si>
    <t>1615/MMP</t>
  </si>
  <si>
    <t>Koléna</t>
  </si>
  <si>
    <t>1751/MMP</t>
  </si>
  <si>
    <t>N°2021-6046/MMEE-SG du 31/12/2021</t>
  </si>
  <si>
    <t>Trsf de SOLF Sarl à Roscan Gold Mali Sarl  N°2022- 3236/MMEE 25/07/2022</t>
  </si>
  <si>
    <t>Malienne d'Or et de Diamant (SOMADIAM)</t>
  </si>
  <si>
    <t>1768/MMP</t>
  </si>
  <si>
    <t>Kofi-Ouest</t>
  </si>
  <si>
    <t>N°2021-5207/MMEE-SG du 09/12/2021</t>
  </si>
  <si>
    <t>Dramé et Frères (SDF Sarl)</t>
  </si>
  <si>
    <t>1925/MMP</t>
  </si>
  <si>
    <t>Sotian</t>
  </si>
  <si>
    <t>N°2022-2467/MMEE-SG du 23/12/2022</t>
  </si>
  <si>
    <t>1936/MMP</t>
  </si>
  <si>
    <t>Kandiolé-Ouest</t>
  </si>
  <si>
    <t>N°2021-5405/MMEE-SG du 22/12/2021</t>
  </si>
  <si>
    <t>Trsf de Kara Mining à Roscan Gold Mali Sarl  N°2022-2469/MMEE 23/06/2022</t>
  </si>
  <si>
    <t>Minestons Mali Sarl</t>
  </si>
  <si>
    <t>1937/MMP</t>
  </si>
  <si>
    <t>Baoulé</t>
  </si>
  <si>
    <t>Chakrine Mining Sarl</t>
  </si>
  <si>
    <t>2043/MMP</t>
  </si>
  <si>
    <t>Sanoukou-Ouest</t>
  </si>
  <si>
    <t>N°2022-1599/MMEE-SG du 20/05/2022</t>
  </si>
  <si>
    <t>2045/MMP</t>
  </si>
  <si>
    <t>Sékoto-Sud</t>
  </si>
  <si>
    <t>N°2022-1301/MMEE-SG du 05/05/2022</t>
  </si>
  <si>
    <t>Soudan Mining Company (SOMICO) Sarl</t>
  </si>
  <si>
    <t>2058/MMP</t>
  </si>
  <si>
    <t>Linfara</t>
  </si>
  <si>
    <t>jin Yuan sarl</t>
  </si>
  <si>
    <t>2060/MMP</t>
  </si>
  <si>
    <t>Fourou-Ouest</t>
  </si>
  <si>
    <t>Jin Yuan sarl</t>
  </si>
  <si>
    <t>2213/MMP</t>
  </si>
  <si>
    <t>Diourouka-Nord</t>
  </si>
  <si>
    <t>N°2022-1832/MMEE-SG du 31/05/2022</t>
  </si>
  <si>
    <t>Recherche et Exploration Minière au Mali (REM SA)</t>
  </si>
  <si>
    <t>2733/MMP</t>
  </si>
  <si>
    <t>Tiéouléna</t>
  </si>
  <si>
    <t>Légend gold mali Sarl</t>
  </si>
  <si>
    <t>2734/MMP</t>
  </si>
  <si>
    <t>Lakanfla</t>
  </si>
  <si>
    <t>N°2021-5557/MMEE-SG du 29/12/2021</t>
  </si>
  <si>
    <t>Desert Gold Mali Sarl</t>
  </si>
  <si>
    <t>2735/MMP</t>
  </si>
  <si>
    <t>Sébessounkoto-sud</t>
  </si>
  <si>
    <t>N°2022-4693/MMEE-SG du 11/10/2022</t>
  </si>
  <si>
    <t>Trsf de Etruscan Resources à Desert Gold Mali Sarl N°3240/MMEE 31/12/2020</t>
  </si>
  <si>
    <t>2736/MMP</t>
  </si>
  <si>
    <t>Kourou</t>
  </si>
  <si>
    <t>2737/MMP</t>
  </si>
  <si>
    <t>Badogo</t>
  </si>
  <si>
    <t>Ouologuem et Frères</t>
  </si>
  <si>
    <t>2781/MMP</t>
  </si>
  <si>
    <t>Bougouba</t>
  </si>
  <si>
    <t>N°2022-4321/MMEE-SG du 16/09/2022</t>
  </si>
  <si>
    <t>3016/MMP</t>
  </si>
  <si>
    <t>Kobada-Est</t>
  </si>
  <si>
    <t>N°2021-4145/MMEE-SG du 06/10/2021</t>
  </si>
  <si>
    <t>Agence Internationale Pour le Développement Durable Sarl (-AIDD Sarl)</t>
  </si>
  <si>
    <t>3041/MMP</t>
  </si>
  <si>
    <t>Dontékéré</t>
  </si>
  <si>
    <t>Exploitation et Recherche minière au Mali "SERM SA"</t>
  </si>
  <si>
    <t>3320/MMP</t>
  </si>
  <si>
    <t>Faraba-Coura</t>
  </si>
  <si>
    <t>ML Commodities Mali Sa</t>
  </si>
  <si>
    <t>3321/MMP</t>
  </si>
  <si>
    <t>Kalé</t>
  </si>
  <si>
    <t>MALI XINHONG MINING SARL</t>
  </si>
  <si>
    <t>3470/MMP</t>
  </si>
  <si>
    <t>Farina</t>
  </si>
  <si>
    <t>N°2021-4178/MMEE-SG du 08/10/2021</t>
  </si>
  <si>
    <t>3471/MMP</t>
  </si>
  <si>
    <t>Kapeleké</t>
  </si>
  <si>
    <t>3516/MMP</t>
  </si>
  <si>
    <t xml:space="preserve">Sankarani </t>
  </si>
  <si>
    <t>Renv en cours</t>
  </si>
  <si>
    <t>Bashkad Gold Sarl</t>
  </si>
  <si>
    <t>3558/MMP</t>
  </si>
  <si>
    <t>Koulaka</t>
  </si>
  <si>
    <t>N°2021-5245/MMEE-SG du 10/12/2021</t>
  </si>
  <si>
    <t>3562/MMP</t>
  </si>
  <si>
    <t>Diba-Nord</t>
  </si>
  <si>
    <t>Kita</t>
  </si>
  <si>
    <t>N°2021-4027/MMEE-SG du 29/09/2021</t>
  </si>
  <si>
    <t>Minfinders Mali Sarl</t>
  </si>
  <si>
    <t>3609/MMP</t>
  </si>
  <si>
    <t>Manankoro</t>
  </si>
  <si>
    <t>Incol Minerals Sarl</t>
  </si>
  <si>
    <t>3616/MMP</t>
  </si>
  <si>
    <t>Farabana-Nord</t>
  </si>
  <si>
    <t>Global Noufara Sarl</t>
  </si>
  <si>
    <t>3617/MMP</t>
  </si>
  <si>
    <t>Nounfara</t>
  </si>
  <si>
    <t>D'exploitation et de Recherche Minière au Mali (SEM Sa)</t>
  </si>
  <si>
    <t>3629/MMP</t>
  </si>
  <si>
    <t>Ouassada</t>
  </si>
  <si>
    <t>Sahel Mines Sarl</t>
  </si>
  <si>
    <t>3626/MMP</t>
  </si>
  <si>
    <t>Gori-Ouest</t>
  </si>
  <si>
    <t>Minière de Tessit Sarl</t>
  </si>
  <si>
    <t>3627/MMP</t>
  </si>
  <si>
    <t xml:space="preserve">Balandougou </t>
  </si>
  <si>
    <t>3805/MMP</t>
  </si>
  <si>
    <t>Lontola</t>
  </si>
  <si>
    <t>Catalyst Ressources Sarl</t>
  </si>
  <si>
    <t>3824/MMP</t>
  </si>
  <si>
    <t>Samanafoulou</t>
  </si>
  <si>
    <t>Word Services Sarl</t>
  </si>
  <si>
    <t>3825/MMP</t>
  </si>
  <si>
    <t>Fandiala</t>
  </si>
  <si>
    <t>4113/MMP</t>
  </si>
  <si>
    <t>Farabantourou-Ouest</t>
  </si>
  <si>
    <t>Traoré Mining and Trading Sarl</t>
  </si>
  <si>
    <t>4115/MMP</t>
  </si>
  <si>
    <t>Balansan</t>
  </si>
  <si>
    <t>Immobilère, Fonctière et Negoce (SOIFO-NEGOCE) Sarl</t>
  </si>
  <si>
    <t>4107/MMP</t>
  </si>
  <si>
    <t>Nougani-Ouest</t>
  </si>
  <si>
    <t>N°2022-1334/MMEE-SG du 06/05/2022</t>
  </si>
  <si>
    <t>4267/MMP</t>
  </si>
  <si>
    <t>Kalako-Ouest</t>
  </si>
  <si>
    <t>4268/MMP</t>
  </si>
  <si>
    <t>Soundoudjala</t>
  </si>
  <si>
    <t>Etablissement Commercial du Sud (ECO-SUD) sarl</t>
  </si>
  <si>
    <t>4270/MMP</t>
  </si>
  <si>
    <t>Sari</t>
  </si>
  <si>
    <t>Ds Consulting sarl</t>
  </si>
  <si>
    <t>4271/MMP</t>
  </si>
  <si>
    <t>Kanda</t>
  </si>
  <si>
    <t xml:space="preserve">Fatima &amp; Nafissatou Mining (FANAM MINING) </t>
  </si>
  <si>
    <t>4272/MMP</t>
  </si>
  <si>
    <t>MLS et Consulting Sarl</t>
  </si>
  <si>
    <t>4273/MMP</t>
  </si>
  <si>
    <t>Koussili-Ouest</t>
  </si>
  <si>
    <t>Doumou Sarl</t>
  </si>
  <si>
    <t>4485/MMP</t>
  </si>
  <si>
    <t>Bourdala</t>
  </si>
  <si>
    <t>International Drilling Company Mali (IDC Mali)</t>
  </si>
  <si>
    <t>4487/MMP</t>
  </si>
  <si>
    <t>Sindi-Nord</t>
  </si>
  <si>
    <t>4488/MMP</t>
  </si>
  <si>
    <t>Django-Sud</t>
  </si>
  <si>
    <t>MaliGold Exploration</t>
  </si>
  <si>
    <t>4494/MMP</t>
  </si>
  <si>
    <t>Sankarani-Est</t>
  </si>
  <si>
    <t>4535/MMP</t>
  </si>
  <si>
    <t>Dako II</t>
  </si>
  <si>
    <t>Mandé Gold Star LLC</t>
  </si>
  <si>
    <t>4536/MMP</t>
  </si>
  <si>
    <t>Kéniéti</t>
  </si>
  <si>
    <t>Mali Mining House Sa</t>
  </si>
  <si>
    <t>4555/MMP</t>
  </si>
  <si>
    <t xml:space="preserve">Babara  </t>
  </si>
  <si>
    <t>Kourékama Minière Sarl</t>
  </si>
  <si>
    <t>4557/MMP</t>
  </si>
  <si>
    <t>Kakadian-Nord</t>
  </si>
  <si>
    <t>Company Mines and Career (COMICAR)</t>
  </si>
  <si>
    <t>4559/MMP</t>
  </si>
  <si>
    <t>Foulaboula-Nord</t>
  </si>
  <si>
    <t>Dynasty Gold Reserves Sarl</t>
  </si>
  <si>
    <t>4560/MMP</t>
  </si>
  <si>
    <t>Bérila-Sud</t>
  </si>
  <si>
    <t>N°2022-4075/MMEE-SG du 06/09/2022</t>
  </si>
  <si>
    <t>Génerale d'Equipement de Prestation et de Management (GEPM)</t>
  </si>
  <si>
    <t>4568/MMP</t>
  </si>
  <si>
    <t>Niéna</t>
  </si>
  <si>
    <t>4569/MMP</t>
  </si>
  <si>
    <t>Torakoura-Tomoni</t>
  </si>
  <si>
    <t>N°2022-2942/MMEE-SG du 12/07/2022</t>
  </si>
  <si>
    <t>Sesame Sarl</t>
  </si>
  <si>
    <t>4570/MMP</t>
  </si>
  <si>
    <t>Babougou</t>
  </si>
  <si>
    <t>Panthera Mali Resources Sarl</t>
  </si>
  <si>
    <t>4571/MMP</t>
  </si>
  <si>
    <t>Kalaka</t>
  </si>
  <si>
    <t>N°2022-1279/MMEE-SG du 04/05/2022</t>
  </si>
  <si>
    <t>4573/MMP</t>
  </si>
  <si>
    <t>Boungouni</t>
  </si>
  <si>
    <t>Baobab Mali Sarl</t>
  </si>
  <si>
    <t>4574/MMP</t>
  </si>
  <si>
    <t>Sikaya-Ouest</t>
  </si>
  <si>
    <t>Labal Mining Sarl</t>
  </si>
  <si>
    <t>4576/MMP</t>
  </si>
  <si>
    <t>Nahali</t>
  </si>
  <si>
    <t>Anne Sogoré Construction et Mines Sarl</t>
  </si>
  <si>
    <t>04611/MMP</t>
  </si>
  <si>
    <t>Dialafara</t>
  </si>
  <si>
    <t>0247/MMP</t>
  </si>
  <si>
    <t>Fougouelé-Est</t>
  </si>
  <si>
    <t>0251/MMP</t>
  </si>
  <si>
    <t>Transf de DDRI N°1436/MMP 6/6/19</t>
  </si>
  <si>
    <t>Zendai Huijin Mines Mali Sarl</t>
  </si>
  <si>
    <t>0497/MMP</t>
  </si>
  <si>
    <t>Soromana</t>
  </si>
  <si>
    <t>Chaka Mining Sarl</t>
  </si>
  <si>
    <t>0652/MMP</t>
  </si>
  <si>
    <t>Dembasso</t>
  </si>
  <si>
    <t>renouvelé</t>
  </si>
  <si>
    <t>Mali Maria Service Sarl</t>
  </si>
  <si>
    <t>0864/MMP</t>
  </si>
  <si>
    <t>Tosseguela</t>
  </si>
  <si>
    <t>SAHASRA GOLD MINING</t>
  </si>
  <si>
    <t>01216/MMP</t>
  </si>
  <si>
    <t>N°2022-3158/MMEE-SG du 19/07/2022</t>
  </si>
  <si>
    <t>Matrix Mining Sarl</t>
  </si>
  <si>
    <t>001427/MMP</t>
  </si>
  <si>
    <t xml:space="preserve"> 06/06/2019</t>
  </si>
  <si>
    <t>Morobougou</t>
  </si>
  <si>
    <t>01428/MMP</t>
  </si>
  <si>
    <t>Dossola</t>
  </si>
  <si>
    <t>SAMCAM Sarl</t>
  </si>
  <si>
    <t>01439/MMP</t>
  </si>
  <si>
    <t>Moroyafara</t>
  </si>
  <si>
    <t>01440/MMP</t>
  </si>
  <si>
    <t>Taya-Maléa -Sud</t>
  </si>
  <si>
    <t>Tehuan Mining and Logistics (T.M.L Sarl)</t>
  </si>
  <si>
    <t>1533/MMP</t>
  </si>
  <si>
    <t>Niaralé</t>
  </si>
  <si>
    <t>Cora Gold Mali Sarl</t>
  </si>
  <si>
    <t>1535/MMP</t>
  </si>
  <si>
    <t>Tagan</t>
  </si>
  <si>
    <t>Mali Goldfields Sarl</t>
  </si>
  <si>
    <t>1684/MMP</t>
  </si>
  <si>
    <t>Syninsorola</t>
  </si>
  <si>
    <t>AbasGold Sarl</t>
  </si>
  <si>
    <t>1896/MMP</t>
  </si>
  <si>
    <t>Nala</t>
  </si>
  <si>
    <t>Mineral Management Consulting (M.M.C Sarl)</t>
  </si>
  <si>
    <t>1897/MMP</t>
  </si>
  <si>
    <t>Kéniébandi-Est</t>
  </si>
  <si>
    <t>Mandé Or Kaba Sarl</t>
  </si>
  <si>
    <t>2044/MMP</t>
  </si>
  <si>
    <t>Garalo-Ouest</t>
  </si>
  <si>
    <t>Tichitt sa</t>
  </si>
  <si>
    <t>2474/MMP</t>
  </si>
  <si>
    <t>Kofoulatiè-Ouest</t>
  </si>
  <si>
    <t>Organisation Tounkara Commerce International Mining Investissement "OTCI Mining Investissement Sarl"</t>
  </si>
  <si>
    <t>2513/MMP</t>
  </si>
  <si>
    <t>Sansola</t>
  </si>
  <si>
    <t>SAB International Sarl</t>
  </si>
  <si>
    <t>2591/MMP</t>
  </si>
  <si>
    <t>Diokeba</t>
  </si>
  <si>
    <t>Fonds d'Investissement Mahamadou ousmane Coulibaly (FIMOCO ) sarl</t>
  </si>
  <si>
    <t>2612/MMP</t>
  </si>
  <si>
    <t>Saboussiré</t>
  </si>
  <si>
    <t>Damanda-Gold Sarl</t>
  </si>
  <si>
    <t>2614/MMP</t>
  </si>
  <si>
    <t>Bourouna</t>
  </si>
  <si>
    <t>3023/MMP</t>
  </si>
  <si>
    <t>Ouaiga-Nord</t>
  </si>
  <si>
    <t>3025/MMP</t>
  </si>
  <si>
    <t>Mininko</t>
  </si>
  <si>
    <t>Cora Gold Ressources Sarl</t>
  </si>
  <si>
    <t>3057/MMP</t>
  </si>
  <si>
    <t>Bokoro-Est</t>
  </si>
  <si>
    <t>Mineko Sarl</t>
  </si>
  <si>
    <t>3059/MMP</t>
  </si>
  <si>
    <t>Léya-Est</t>
  </si>
  <si>
    <t>3061/MMP</t>
  </si>
  <si>
    <t>Mena</t>
  </si>
  <si>
    <t>Gold Partners Sarl</t>
  </si>
  <si>
    <t>3097/MMP</t>
  </si>
  <si>
    <t>Ouarala</t>
  </si>
  <si>
    <t>3100/MMP</t>
  </si>
  <si>
    <t>Siribaya-Ouest</t>
  </si>
  <si>
    <t>Sud Mining Sarl</t>
  </si>
  <si>
    <t>3213/MMP</t>
  </si>
  <si>
    <t>Linnguekoto</t>
  </si>
  <si>
    <t>Génerale du Commerce et des Mines (GECOM) Sarl</t>
  </si>
  <si>
    <t>3318/MMP</t>
  </si>
  <si>
    <t>Farako</t>
  </si>
  <si>
    <t>3527/MMP</t>
  </si>
  <si>
    <t>Solabougouda</t>
  </si>
  <si>
    <t>3528/MMP</t>
  </si>
  <si>
    <t>Kandiolé-Sud</t>
  </si>
  <si>
    <t>Multinationale Pour le Commerce l'Industrie et les Mines (MUNCIM-HASBOUNA Sarl)</t>
  </si>
  <si>
    <t>3797/MMP</t>
  </si>
  <si>
    <t>Satisfara-Est</t>
  </si>
  <si>
    <t>Desert Gold Sarl</t>
  </si>
  <si>
    <t>3798/MMP</t>
  </si>
  <si>
    <t>Djimbala</t>
  </si>
  <si>
    <t>Sté d'Approvisionnement et Distribution (SADIS-SARL)</t>
  </si>
  <si>
    <t>4214/MMP</t>
  </si>
  <si>
    <t xml:space="preserve">Farabalé </t>
  </si>
  <si>
    <t>4215/MMP</t>
  </si>
  <si>
    <t>Yorobougoula-Sud</t>
  </si>
  <si>
    <t>4216/MMP</t>
  </si>
  <si>
    <t>Diangounté-Nord Ouest</t>
  </si>
  <si>
    <t>Ashanti Gold Mali Sarl</t>
  </si>
  <si>
    <t>4367/MMP</t>
  </si>
  <si>
    <t>Farikounda</t>
  </si>
  <si>
    <t>Kiéniéba</t>
  </si>
  <si>
    <t>4872/MMP</t>
  </si>
  <si>
    <t>Yatia-Ouest</t>
  </si>
  <si>
    <t>LIUJIU MALI SARL</t>
  </si>
  <si>
    <t>5168/MMP</t>
  </si>
  <si>
    <t>Ourounia</t>
  </si>
  <si>
    <t>Trsfrt de YI YUAN MINES SARL à LIUJIU MALI SARL N°2021-4511/MMEE-SG du 01/11/2021</t>
  </si>
  <si>
    <t>Si Mining sarl</t>
  </si>
  <si>
    <t>5072/MMP</t>
  </si>
  <si>
    <t>Daounabéré-Nord Est</t>
  </si>
  <si>
    <t>Falcon Gold resources Sarl</t>
  </si>
  <si>
    <t>0086/MMP</t>
  </si>
  <si>
    <t>Diououka</t>
  </si>
  <si>
    <t>Universal Mines &amp; Energies Sarl</t>
  </si>
  <si>
    <t>0288/MMP</t>
  </si>
  <si>
    <t>Kambaya-Sud</t>
  </si>
  <si>
    <t>Diafounou Sarl</t>
  </si>
  <si>
    <t>0289/MMP</t>
  </si>
  <si>
    <t>Diban</t>
  </si>
  <si>
    <t>Top Mining &amp; Consulting Ltd Sarl</t>
  </si>
  <si>
    <t>0290/MMP</t>
  </si>
  <si>
    <t>Mankouké-Sud</t>
  </si>
  <si>
    <t>Green Gold Systèm Sarl "G.G.S Sarl"</t>
  </si>
  <si>
    <t>0291/MMP</t>
  </si>
  <si>
    <t>Komassala-Sud</t>
  </si>
  <si>
    <t>SOGESGOLD SA</t>
  </si>
  <si>
    <t>1013/MMP</t>
  </si>
  <si>
    <t>Dialafara-Karouma</t>
  </si>
  <si>
    <t>1014/MMP</t>
  </si>
  <si>
    <t>Diossebougou</t>
  </si>
  <si>
    <t>1047/MMP</t>
  </si>
  <si>
    <t>Diaban-Nord</t>
  </si>
  <si>
    <t>Cora Ressources Mali Sarl</t>
  </si>
  <si>
    <t>1054/MMP</t>
  </si>
  <si>
    <t>Siékorolé</t>
  </si>
  <si>
    <t>Titan Mining Consulting &amp; Trading Sarl (TMC Sarl)</t>
  </si>
  <si>
    <t>1055/MMP</t>
  </si>
  <si>
    <t>Takoumala</t>
  </si>
  <si>
    <t>Assimah Mining Sarl</t>
  </si>
  <si>
    <t>1056/MMP</t>
  </si>
  <si>
    <t>Téichibé-Sud</t>
  </si>
  <si>
    <t>Fily Sissoko Mining Sarl</t>
  </si>
  <si>
    <t>1101/MMP</t>
  </si>
  <si>
    <t>Segondo-Ouest</t>
  </si>
  <si>
    <t>Entreprise Générale Traoré et Fils Sarl</t>
  </si>
  <si>
    <t>1104/MMP</t>
  </si>
  <si>
    <t>Dinguilou</t>
  </si>
  <si>
    <t>Point Commercial Sarl (POINT COM-Sarl)</t>
  </si>
  <si>
    <t>1107/MMP</t>
  </si>
  <si>
    <t>Faraba-Sud Est</t>
  </si>
  <si>
    <t>Kan Mining Sarl</t>
  </si>
  <si>
    <t>1108/MMP</t>
  </si>
  <si>
    <t>Kessako</t>
  </si>
  <si>
    <t>Sudquest Sarl</t>
  </si>
  <si>
    <t>1303/MMP</t>
  </si>
  <si>
    <t>Finkola-Nord</t>
  </si>
  <si>
    <t>SIDIBE MINING Sa</t>
  </si>
  <si>
    <t>1304/MMP</t>
  </si>
  <si>
    <t>Farabala</t>
  </si>
  <si>
    <t>Roscan Gold Malib Sarl</t>
  </si>
  <si>
    <t>1366/MMP</t>
  </si>
  <si>
    <t>Moussala-Nord</t>
  </si>
  <si>
    <t>Moulina Sarl</t>
  </si>
  <si>
    <t>1855/MMP</t>
  </si>
  <si>
    <t>Tabakoro-Ouest</t>
  </si>
  <si>
    <t>MDF par arrêté N°2683/MMEE du 01/07/2022</t>
  </si>
  <si>
    <t>Timi Gold Sarl</t>
  </si>
  <si>
    <t>1920/MMP</t>
  </si>
  <si>
    <t>Dinso Beleda</t>
  </si>
  <si>
    <t>1921/MMP</t>
  </si>
  <si>
    <t>Sandougoula-Nord</t>
  </si>
  <si>
    <t>Entreprise Générale TRAORE et Fils Sarl</t>
  </si>
  <si>
    <t>1922/MMP</t>
  </si>
  <si>
    <t>Dangoué</t>
  </si>
  <si>
    <t>Global Business Service international Sarl</t>
  </si>
  <si>
    <t>1923/MMP</t>
  </si>
  <si>
    <t>Komana-Kouta-Sud</t>
  </si>
  <si>
    <t>Yellow Gold Sarl</t>
  </si>
  <si>
    <t>2030/MMP</t>
  </si>
  <si>
    <t>Kotié</t>
  </si>
  <si>
    <t>Dado Mining Sarl</t>
  </si>
  <si>
    <t>2079/MMP</t>
  </si>
  <si>
    <t xml:space="preserve">Kalakoro </t>
  </si>
  <si>
    <t>Harmattan Consulting Sarl</t>
  </si>
  <si>
    <t>3221/MMEE</t>
  </si>
  <si>
    <t>Sola-Ouest</t>
  </si>
  <si>
    <t>3316/MMEE</t>
  </si>
  <si>
    <t>Satifara-Sud</t>
  </si>
  <si>
    <t>Sanou Woulé-Sa</t>
  </si>
  <si>
    <t>3452/MMEE</t>
  </si>
  <si>
    <t>Fogoba</t>
  </si>
  <si>
    <t>Agro Mines Sarl</t>
  </si>
  <si>
    <t>0110/MMEE</t>
  </si>
  <si>
    <t>Déguéfarakolé</t>
  </si>
  <si>
    <t>Cora Resources Mali Sarl</t>
  </si>
  <si>
    <t>0240/MMEE</t>
  </si>
  <si>
    <t>Farassaba III</t>
  </si>
  <si>
    <t>Mala Exploration Mining Sarl</t>
  </si>
  <si>
    <t>0373/MMEE</t>
  </si>
  <si>
    <t>Dialafara-Rhama-Ouest</t>
  </si>
  <si>
    <t>0374/MMEE</t>
  </si>
  <si>
    <t>Kadankara</t>
  </si>
  <si>
    <t>0375/MMEE</t>
  </si>
  <si>
    <t>Binéa</t>
  </si>
  <si>
    <t>Compagnie des Métaux Precieux (COMEP Sarl)</t>
  </si>
  <si>
    <t>0483/MMEE</t>
  </si>
  <si>
    <t>Kalalé</t>
  </si>
  <si>
    <t>Mine de Kayesienne Sarl (SOMIKA Sarl)</t>
  </si>
  <si>
    <t>0484/MMEE</t>
  </si>
  <si>
    <t>Lenguekoto-Nord</t>
  </si>
  <si>
    <t>0590/MME</t>
  </si>
  <si>
    <t>Sanankoro II</t>
  </si>
  <si>
    <t>Kofou Mining Sarl</t>
  </si>
  <si>
    <t>0591/MMEE-</t>
  </si>
  <si>
    <t>Batalé-Est</t>
  </si>
  <si>
    <t>0592/MMEE</t>
  </si>
  <si>
    <t>Bantanko-Est</t>
  </si>
  <si>
    <t>1110/MMEE</t>
  </si>
  <si>
    <t>Kolomba</t>
  </si>
  <si>
    <t>Touba Mining Junior Sarl</t>
  </si>
  <si>
    <t>1126/MMEE</t>
  </si>
  <si>
    <t>Mankouké-Ouest</t>
  </si>
  <si>
    <t>1203/MMEE</t>
  </si>
  <si>
    <t>Gladié-Est</t>
  </si>
  <si>
    <t>Trfrt de M.B.C Diffusion à Ressources Robex SARL PAR Arrët2 N°2021-5931/MMEE-SG du 31/12/2021</t>
  </si>
  <si>
    <t>Ouani-Or Sarl</t>
  </si>
  <si>
    <t>1236/MMEE</t>
  </si>
  <si>
    <t>Kérékoto-Nord</t>
  </si>
  <si>
    <t>Birrimian Gold Mali Sarl</t>
  </si>
  <si>
    <t>1553/MMEE</t>
  </si>
  <si>
    <t>Diokélébougou</t>
  </si>
  <si>
    <t>1554/MMEE</t>
  </si>
  <si>
    <t>Makono</t>
  </si>
  <si>
    <t>Iventus Mining Sarl</t>
  </si>
  <si>
    <t>1861/MMEE</t>
  </si>
  <si>
    <t>Kalako</t>
  </si>
  <si>
    <t>Dhadullah Isaak Khan Company Sarl</t>
  </si>
  <si>
    <t>1555/MMEE</t>
  </si>
  <si>
    <t>Baroumba</t>
  </si>
  <si>
    <t>1950/MMEE</t>
  </si>
  <si>
    <t>Narena-Nord</t>
  </si>
  <si>
    <t>2032/MMEE</t>
  </si>
  <si>
    <t>Lena-sud</t>
  </si>
  <si>
    <t>L'Horizon Sarl</t>
  </si>
  <si>
    <t>2048/MMEE</t>
  </si>
  <si>
    <t>Lberta-Sud</t>
  </si>
  <si>
    <t>K.A Gold Mining Sarl</t>
  </si>
  <si>
    <t>2119/MMEE</t>
  </si>
  <si>
    <t>Worodji-Est</t>
  </si>
  <si>
    <t>Dansoko Gold Mines Sarlu</t>
  </si>
  <si>
    <t>2120/MMEE</t>
  </si>
  <si>
    <t>Bala</t>
  </si>
  <si>
    <t>Hanne Général Trading Sarl</t>
  </si>
  <si>
    <t>2165/MMEE</t>
  </si>
  <si>
    <t>Farani</t>
  </si>
  <si>
    <t>2171/MMEE</t>
  </si>
  <si>
    <t>Piama</t>
  </si>
  <si>
    <t>2175/MMEE</t>
  </si>
  <si>
    <t>Bakolobi</t>
  </si>
  <si>
    <t>Pama &amp; Dami Mining SARL</t>
  </si>
  <si>
    <t>2626/MMEE</t>
  </si>
  <si>
    <t>Kalakoro</t>
  </si>
  <si>
    <t>Planet Mining SARL</t>
  </si>
  <si>
    <t>2627/MMEE</t>
  </si>
  <si>
    <t>In Tillit</t>
  </si>
  <si>
    <t>Haoussa</t>
  </si>
  <si>
    <t>Sidibé Mining "SI-MINING" SA</t>
  </si>
  <si>
    <t>2628/MMEE</t>
  </si>
  <si>
    <t>Bakoroni</t>
  </si>
  <si>
    <t>Société Recherche et d'Exploitation des Mines du Mali "SOREM MALI" SARL</t>
  </si>
  <si>
    <t>2629/MMEE</t>
  </si>
  <si>
    <t>Tioribougou</t>
  </si>
  <si>
    <t>Kita-Nioro</t>
  </si>
  <si>
    <t>2630/MMEE</t>
  </si>
  <si>
    <t>Banankoro-Ouest</t>
  </si>
  <si>
    <t>Miniere Africaine (SOMIA) SA</t>
  </si>
  <si>
    <t>2665/MMEE</t>
  </si>
  <si>
    <t>Badiazila-Est</t>
  </si>
  <si>
    <t>Remhoods SARL</t>
  </si>
  <si>
    <t>2666/MMEE</t>
  </si>
  <si>
    <t>Samerila</t>
  </si>
  <si>
    <t>Yanfolia</t>
  </si>
  <si>
    <t>2739/MMEE</t>
  </si>
  <si>
    <t>Bouloukoro</t>
  </si>
  <si>
    <t>Catalyst Ressources SARL</t>
  </si>
  <si>
    <t>2770/MMEE</t>
  </si>
  <si>
    <t>N’Golokasso</t>
  </si>
  <si>
    <t xml:space="preserve">Mineral Management Consulting (M.M.C SARL) </t>
  </si>
  <si>
    <t>2771/MMEE</t>
  </si>
  <si>
    <t>Kobokoto-Est</t>
  </si>
  <si>
    <t xml:space="preserve">Dilinke Negoce  SA </t>
  </si>
  <si>
    <t>2772/MMEE</t>
  </si>
  <si>
    <t>Bouraba</t>
  </si>
  <si>
    <t xml:space="preserve">Kounfaga Mining Services SARL </t>
  </si>
  <si>
    <t>2773/MMEE</t>
  </si>
  <si>
    <t>Selefougou</t>
  </si>
  <si>
    <t>Mali Gold SARL</t>
  </si>
  <si>
    <t>2826/MMEE</t>
  </si>
  <si>
    <t>Sendendi-Sud</t>
  </si>
  <si>
    <t>Agence Mandingue de Courtage de Conseil et d’Orientation (A.M.C.C.O) SARL</t>
  </si>
  <si>
    <t>2827/MMEE</t>
  </si>
  <si>
    <t>Tiagole-Est</t>
  </si>
  <si>
    <t>Tenemakan Gold SARL</t>
  </si>
  <si>
    <t>3048/MMEE</t>
  </si>
  <si>
    <t>Dambela</t>
  </si>
  <si>
    <t>Fen Yi SARL</t>
  </si>
  <si>
    <t>3071/MMEE</t>
  </si>
  <si>
    <t>Massakama-Sud</t>
  </si>
  <si>
    <t>Moketi Mining SARL</t>
  </si>
  <si>
    <t>3072/MMEE</t>
  </si>
  <si>
    <t>Kokouna</t>
  </si>
  <si>
    <t>Jin Xin Mining SARL</t>
  </si>
  <si>
    <t>3073/MMEE</t>
  </si>
  <si>
    <t>Faraba</t>
  </si>
  <si>
    <t>3074/MMEE</t>
  </si>
  <si>
    <t>Niassoumala</t>
  </si>
  <si>
    <t>Global Drilling And Blasting Services Mali SARL (GDBS Mali SARL)</t>
  </si>
  <si>
    <t>3075/MMEE</t>
  </si>
  <si>
    <t>Morola</t>
  </si>
  <si>
    <t>Diamant d’Afrique SARL</t>
  </si>
  <si>
    <t>3076/MMEE</t>
  </si>
  <si>
    <t>Bountou-Ouest</t>
  </si>
  <si>
    <t>Diak Gold SARL</t>
  </si>
  <si>
    <t>3077/MMEE</t>
  </si>
  <si>
    <t>Sitakili-Ouest</t>
  </si>
  <si>
    <t>Mines et Développement Local (M.D.L) SARL</t>
  </si>
  <si>
    <t>3318/MMEE</t>
  </si>
  <si>
    <t>Bogotafara</t>
  </si>
  <si>
    <t>Mali Mining House SA</t>
  </si>
  <si>
    <t>3319/MMEE</t>
  </si>
  <si>
    <t>Sankama</t>
  </si>
  <si>
    <t>3320/MMEE</t>
  </si>
  <si>
    <t>Mandiela</t>
  </si>
  <si>
    <t>B.M.E Mining SA</t>
  </si>
  <si>
    <t>3321/MMEE</t>
  </si>
  <si>
    <t>Sirakoro</t>
  </si>
  <si>
    <t>Samagold Ressources SARL</t>
  </si>
  <si>
    <t>3322/MMEE</t>
  </si>
  <si>
    <t xml:space="preserve">Ntiela </t>
  </si>
  <si>
    <t>Agence Mandingue De Courtage De Conseil et d’Orientation (A.M.C.C.O) SARL</t>
  </si>
  <si>
    <t>3346/MMEE</t>
  </si>
  <si>
    <t>Kokoyon-Ouest</t>
  </si>
  <si>
    <t>Sogesgold S.A</t>
  </si>
  <si>
    <t>3347/MMEE</t>
  </si>
  <si>
    <t>Dialakoro</t>
  </si>
  <si>
    <t>Yijin Mining SARL</t>
  </si>
  <si>
    <t>3762/MMEE</t>
  </si>
  <si>
    <t>Kossaya-Est</t>
  </si>
  <si>
    <t>Imgold Mali Corporation SARL</t>
  </si>
  <si>
    <t>3810/MMEE</t>
  </si>
  <si>
    <t>Kofia-Sud</t>
  </si>
  <si>
    <t>Z For Mining Sarl</t>
  </si>
  <si>
    <t>3871/MMEE</t>
  </si>
  <si>
    <t>Tyinko-Est</t>
  </si>
  <si>
    <t>Lili Sarl</t>
  </si>
  <si>
    <t>4055/MMEE</t>
  </si>
  <si>
    <t>Mambila</t>
  </si>
  <si>
    <t>L’horizon Sarl</t>
  </si>
  <si>
    <t>4056/MMEE</t>
  </si>
  <si>
    <t>Babara-Sud</t>
  </si>
  <si>
    <t>Tawati Gold Mali SARL</t>
  </si>
  <si>
    <t>4058/MMEE</t>
  </si>
  <si>
    <t>Batale</t>
  </si>
  <si>
    <t>Entreprise Makadji Abdoulaye Dah (Emad) International Sarl</t>
  </si>
  <si>
    <t>4220/MMEE</t>
  </si>
  <si>
    <t>Kokoun</t>
  </si>
  <si>
    <t>Daleor Sarl</t>
  </si>
  <si>
    <t>4346/MMEE</t>
  </si>
  <si>
    <t>Blaba</t>
  </si>
  <si>
    <t>Glencar Mali Sarl</t>
  </si>
  <si>
    <t>4423/MMEE</t>
  </si>
  <si>
    <t>Fodela</t>
  </si>
  <si>
    <t>4508/MMEE</t>
  </si>
  <si>
    <t>4509/MMEE</t>
  </si>
  <si>
    <t>Goumera</t>
  </si>
  <si>
    <t>Calitis Mining Sarlu</t>
  </si>
  <si>
    <t>4510/MMEE</t>
  </si>
  <si>
    <t>Narembougou</t>
  </si>
  <si>
    <t>Niare Mining Sarl</t>
  </si>
  <si>
    <t>4587/MMEE</t>
  </si>
  <si>
    <t>Sepola</t>
  </si>
  <si>
    <t>Birimian Gold Mali Sarl</t>
  </si>
  <si>
    <t>4624/MMEE</t>
  </si>
  <si>
    <t>N’tiola</t>
  </si>
  <si>
    <t xml:space="preserve">Bassidiki Fofana et Frères (SB2F SARL) </t>
  </si>
  <si>
    <t>4729/MMEE</t>
  </si>
  <si>
    <t>Sieble</t>
  </si>
  <si>
    <t>4730/MMEE</t>
  </si>
  <si>
    <t>Baye-Ouest</t>
  </si>
  <si>
    <t>4732/MMEE</t>
  </si>
  <si>
    <t>Kossaya</t>
  </si>
  <si>
    <t>4744/MMEE</t>
  </si>
  <si>
    <t>Ntièbabougou</t>
  </si>
  <si>
    <t>SMK Mining Sarl</t>
  </si>
  <si>
    <t>4885/MMEE</t>
  </si>
  <si>
    <t>Rharous</t>
  </si>
  <si>
    <t>L’Adrar des Iforas</t>
  </si>
  <si>
    <t>Legend Gold Mali Sarl</t>
  </si>
  <si>
    <t>4911/MMEE</t>
  </si>
  <si>
    <t>Npanyala</t>
  </si>
  <si>
    <t>Multionatinale pour le Commerce, l’Industrie et les Mines au Mali (MUNCIM-HASBOUNA SARL)</t>
  </si>
  <si>
    <t>4931/MMEE</t>
  </si>
  <si>
    <t>Metedia-Sud</t>
  </si>
  <si>
    <t>Mac et Mac Mining Sarl</t>
  </si>
  <si>
    <t>4948/MMEE</t>
  </si>
  <si>
    <t>Kéniékéniéba-Nord</t>
  </si>
  <si>
    <t>Yong Xin Mines Sarl</t>
  </si>
  <si>
    <t>5043/MMEE</t>
  </si>
  <si>
    <t>Neguela</t>
  </si>
  <si>
    <t>5077/MMEE</t>
  </si>
  <si>
    <t>Dyossian</t>
  </si>
  <si>
    <t>Stellar Pacific Mali Sarl</t>
  </si>
  <si>
    <t>5169/MMEE</t>
  </si>
  <si>
    <t>Namarana Selofara</t>
  </si>
  <si>
    <t>5244/MMEE</t>
  </si>
  <si>
    <t>Kinia</t>
  </si>
  <si>
    <t>Mali Sadio’Or Sarl</t>
  </si>
  <si>
    <t>5323/MMEE</t>
  </si>
  <si>
    <t>Faraba-Ouest</t>
  </si>
  <si>
    <t>Malienne pour l’Or et le Diamant (S.M.O.D SARL)</t>
  </si>
  <si>
    <t>5560/MMEE</t>
  </si>
  <si>
    <t>Tiampa</t>
  </si>
  <si>
    <t>Astan Mining Company Sarl</t>
  </si>
  <si>
    <t>5661/MMEE</t>
  </si>
  <si>
    <t>Bererle-Sud</t>
  </si>
  <si>
    <t>Sandama Or Mali (SOSO Mali) Sarl</t>
  </si>
  <si>
    <t>5662/MMEE</t>
  </si>
  <si>
    <t>Nioumamakana</t>
  </si>
  <si>
    <t>Marvel Gold Exploration Sarl (MGE-SARL)</t>
  </si>
  <si>
    <t>5664/MMEE</t>
  </si>
  <si>
    <t>Tanhala</t>
  </si>
  <si>
    <t>5665/MMEE</t>
  </si>
  <si>
    <t>Dianguina</t>
  </si>
  <si>
    <t>B2gold Mali Resources Sarl</t>
  </si>
  <si>
    <t>5932/MMEE</t>
  </si>
  <si>
    <t>Menankoto-Sud</t>
  </si>
  <si>
    <t>Mdf N°2022-0523/ MMEE-SG  16/03/2022</t>
  </si>
  <si>
    <t>AMBOGO GUINDO MINERAL EXPLORATION « AGMEX-SARL »</t>
  </si>
  <si>
    <t>0013/MMEE</t>
  </si>
  <si>
    <t>Kantéla-Est</t>
  </si>
  <si>
    <t>0014/MMEE</t>
  </si>
  <si>
    <t>Ségando-Sud</t>
  </si>
  <si>
    <t>A.NA.DI.S-SARL</t>
  </si>
  <si>
    <t>0015/MMEE</t>
  </si>
  <si>
    <t>Dézébéla</t>
  </si>
  <si>
    <t>SUPREME GOLD CORPORATION SARLU</t>
  </si>
  <si>
    <t>0039/MMEE</t>
  </si>
  <si>
    <t>Tiko-Ouest</t>
  </si>
  <si>
    <t>GEMINI GOLD RESOURCES SARL</t>
  </si>
  <si>
    <t>0040/MMEE</t>
  </si>
  <si>
    <t>Kandjirila</t>
  </si>
  <si>
    <t>0093/MMEE</t>
  </si>
  <si>
    <t>Zeguéré</t>
  </si>
  <si>
    <t>OURA GOLD SARL</t>
  </si>
  <si>
    <t>0255/MMEE</t>
  </si>
  <si>
    <t>Méridiala-Est</t>
  </si>
  <si>
    <t xml:space="preserve">FOMOLO GOLD SARL </t>
  </si>
  <si>
    <t>0277/MMEE</t>
  </si>
  <si>
    <t>Karouma-sud-ouest</t>
  </si>
  <si>
    <t>SIMBALIA SARLU</t>
  </si>
  <si>
    <t>0371/MMEE</t>
  </si>
  <si>
    <t>Nanikoto</t>
  </si>
  <si>
    <t xml:space="preserve">SACKO DISTIBUTION INTERNATIONAL SARL </t>
  </si>
  <si>
    <t>0414/MMEE</t>
  </si>
  <si>
    <t>Bladié</t>
  </si>
  <si>
    <t>I.T.S ENERGYMINING SARL</t>
  </si>
  <si>
    <t>0565/MMEE</t>
  </si>
  <si>
    <t>Boumou</t>
  </si>
  <si>
    <t>0566/MMEE</t>
  </si>
  <si>
    <t>Djibala</t>
  </si>
  <si>
    <t>GLOBAL INVESTMENT CORPORATION GROUP S.A.S</t>
  </si>
  <si>
    <t>0567/MMEE</t>
  </si>
  <si>
    <t>Sinnsiné</t>
  </si>
  <si>
    <t xml:space="preserve">CORA GOLD MALI SARL </t>
  </si>
  <si>
    <t>0744/MMEE</t>
  </si>
  <si>
    <t>Tekeledougou</t>
  </si>
  <si>
    <t xml:space="preserve">AFRICAN BUSINESS CONSORTIUM SARL </t>
  </si>
  <si>
    <t>0857/MMEE</t>
  </si>
  <si>
    <t>Bambadala</t>
  </si>
  <si>
    <t>0861/MMEE</t>
  </si>
  <si>
    <t xml:space="preserve">Ouatialy - Nord </t>
  </si>
  <si>
    <t>1001/MMEE</t>
  </si>
  <si>
    <t>Daka-Saidou</t>
  </si>
  <si>
    <t>UNIVERS GOLD MINING CORPORATION SARLU</t>
  </si>
  <si>
    <t>1130/MMEE</t>
  </si>
  <si>
    <t>Sanokolé-Sud</t>
  </si>
  <si>
    <t>JIXING MINING SARL</t>
  </si>
  <si>
    <t>1158/MMEE</t>
  </si>
  <si>
    <t>Banankélé</t>
  </si>
  <si>
    <t xml:space="preserve">HONGDA HAOCHENG SARL </t>
  </si>
  <si>
    <t>1253/MMEE</t>
  </si>
  <si>
    <t xml:space="preserve">Togoda-Koura </t>
  </si>
  <si>
    <t>1254/MMEE</t>
  </si>
  <si>
    <t>Sareyero</t>
  </si>
  <si>
    <t xml:space="preserve">S-GEOL CONSULTING SARL </t>
  </si>
  <si>
    <t>1280/MMEE</t>
  </si>
  <si>
    <t>Kouma</t>
  </si>
  <si>
    <t xml:space="preserve">JIN DA LU MALI SARL </t>
  </si>
  <si>
    <t>1411/MMEE</t>
  </si>
  <si>
    <t>Faladjé</t>
  </si>
  <si>
    <t xml:space="preserve">LI MINING SARL </t>
  </si>
  <si>
    <t>1540/MMEE</t>
  </si>
  <si>
    <t xml:space="preserve">Sindi-Ouest </t>
  </si>
  <si>
    <t xml:space="preserve">TERIYA MINING &amp; SERVICES SAS </t>
  </si>
  <si>
    <t>1674/MMEE</t>
  </si>
  <si>
    <t>Niobassola</t>
  </si>
  <si>
    <t>1725/MMEE</t>
  </si>
  <si>
    <t>Deguedomou</t>
  </si>
  <si>
    <t>1726/MMEE</t>
  </si>
  <si>
    <t>Kolosso</t>
  </si>
  <si>
    <t xml:space="preserve">WAGADOU EXPLORE SARL </t>
  </si>
  <si>
    <t>1727/MMEE</t>
  </si>
  <si>
    <t>Goualafara</t>
  </si>
  <si>
    <t>1728/MMEE</t>
  </si>
  <si>
    <t>Morifina</t>
  </si>
  <si>
    <t>AL HACK MINING SARLU</t>
  </si>
  <si>
    <t>1733/MMEE</t>
  </si>
  <si>
    <t>Arabadianya</t>
  </si>
  <si>
    <t xml:space="preserve">HENG YUAN MINES SARL </t>
  </si>
  <si>
    <t>1762/MMEE</t>
  </si>
  <si>
    <t>Faradiè</t>
  </si>
  <si>
    <t xml:space="preserve">HONGDA LIUJIU MALI SARL </t>
  </si>
  <si>
    <t>1768/MMEE</t>
  </si>
  <si>
    <t>Gouéné-Est</t>
  </si>
  <si>
    <t>1769/MMEE</t>
  </si>
  <si>
    <t>Diata-Moussala-Nord</t>
  </si>
  <si>
    <t>TANDJI'S MINING BUSINESS SA (TMB-SA)</t>
  </si>
  <si>
    <t>1831/MMEE</t>
  </si>
  <si>
    <t>Lobougoula-Sud</t>
  </si>
  <si>
    <t xml:space="preserve">TIELO CISSE BARRY  "TCB" SARL </t>
  </si>
  <si>
    <t>2007/MMEE</t>
  </si>
  <si>
    <t>Gouloulako</t>
  </si>
  <si>
    <t xml:space="preserve">FAYA MINING SARL </t>
  </si>
  <si>
    <t>2231/MMEE</t>
  </si>
  <si>
    <t>Diatissan-Sud</t>
  </si>
  <si>
    <t>2232/MMEE</t>
  </si>
  <si>
    <t>Lofiné</t>
  </si>
  <si>
    <t xml:space="preserve">HAI-XIN MINING SARL </t>
  </si>
  <si>
    <t>2233/MMEE</t>
  </si>
  <si>
    <t>Mouroutoumou</t>
  </si>
  <si>
    <t xml:space="preserve">BLUE SKY NEGOCE GOLD MALI SA </t>
  </si>
  <si>
    <t>2465/MMEE</t>
  </si>
  <si>
    <t xml:space="preserve">Fakola-Ouest </t>
  </si>
  <si>
    <t>2466/MMEE</t>
  </si>
  <si>
    <t xml:space="preserve">Fakola </t>
  </si>
  <si>
    <t xml:space="preserve">OGOSSAI MINING SARLU </t>
  </si>
  <si>
    <t>2468/MMEE</t>
  </si>
  <si>
    <t xml:space="preserve">Tabakororni-Ouest </t>
  </si>
  <si>
    <t xml:space="preserve">OUANI-OR SARL </t>
  </si>
  <si>
    <t>2470/MMEE</t>
  </si>
  <si>
    <t xml:space="preserve">Torokoro-Ouest </t>
  </si>
  <si>
    <t>2471/MMEE</t>
  </si>
  <si>
    <t>Gouba</t>
  </si>
  <si>
    <t xml:space="preserve">FALLA MINING SARL </t>
  </si>
  <si>
    <t>2472/MMEE</t>
  </si>
  <si>
    <t>Fala</t>
  </si>
  <si>
    <t xml:space="preserve">MINE KALE EXPLORATION SARL </t>
  </si>
  <si>
    <t>2473/MMEE</t>
  </si>
  <si>
    <t>Yatia-Sud</t>
  </si>
  <si>
    <t xml:space="preserve">SOREXCO SARL </t>
  </si>
  <si>
    <t>2602/MMEE</t>
  </si>
  <si>
    <t>Koulia-Est</t>
  </si>
  <si>
    <t xml:space="preserve">BEN &amp; CO MINING SARL </t>
  </si>
  <si>
    <t>2971/MMEE</t>
  </si>
  <si>
    <t xml:space="preserve">Dioungoula </t>
  </si>
  <si>
    <t>2972/MMEE</t>
  </si>
  <si>
    <t>Bougoulaba-Nord</t>
  </si>
  <si>
    <t>2973/MMEE</t>
  </si>
  <si>
    <t>Seno-Nord</t>
  </si>
  <si>
    <t xml:space="preserve">GOLD STONE MINING SARL </t>
  </si>
  <si>
    <t>3008/MMEE</t>
  </si>
  <si>
    <t xml:space="preserve">Or </t>
  </si>
  <si>
    <t>Selou</t>
  </si>
  <si>
    <t xml:space="preserve">AFRICAINE MINING TRAVAUX PUBLICS “S.A.M.T.P” SARLU </t>
  </si>
  <si>
    <t>3010/MMEE</t>
  </si>
  <si>
    <t>Fekouna</t>
  </si>
  <si>
    <t>SACKO HOLDING SA</t>
  </si>
  <si>
    <t>3392/MMEE</t>
  </si>
  <si>
    <t xml:space="preserve">GLOBAL INVESTISSEMENT IN MINING “G.I.M” SARL </t>
  </si>
  <si>
    <t>3417/MMEE</t>
  </si>
  <si>
    <t>Niamé</t>
  </si>
  <si>
    <t xml:space="preserve">MINES RECHERCHE ET EXPLOITATION "MIREX" SARL </t>
  </si>
  <si>
    <t>3418/MMEE</t>
  </si>
  <si>
    <t>Manakorola</t>
  </si>
  <si>
    <t xml:space="preserve">I.T.S ENERGY MINING SARL </t>
  </si>
  <si>
    <t>3539/MMEE</t>
  </si>
  <si>
    <t xml:space="preserve">Daban </t>
  </si>
  <si>
    <t xml:space="preserve">SKP MUNING SARL </t>
  </si>
  <si>
    <t>3581/MMEE</t>
  </si>
  <si>
    <t>Santakoto</t>
  </si>
  <si>
    <t xml:space="preserve">FANTA MINING SARL </t>
  </si>
  <si>
    <t>3759/MMEE</t>
  </si>
  <si>
    <t xml:space="preserve">Nanikoto-Est </t>
  </si>
  <si>
    <t>3760/MMEE</t>
  </si>
  <si>
    <t xml:space="preserve">Dialakoroba-Soundougou </t>
  </si>
  <si>
    <t xml:space="preserve">SOUTH EAST MALI GOLD SARL </t>
  </si>
  <si>
    <t>3761/MMEE</t>
  </si>
  <si>
    <t>Sirakourou-Sud</t>
  </si>
  <si>
    <t xml:space="preserve">FARAFINA MINING SAS </t>
  </si>
  <si>
    <t>3764/MMEE</t>
  </si>
  <si>
    <t>Kounkondo-Ouest</t>
  </si>
  <si>
    <t>PAMA &amp; DAMI MINING SARL</t>
  </si>
  <si>
    <t>3765/MMEE</t>
  </si>
  <si>
    <t xml:space="preserve">Kegné </t>
  </si>
  <si>
    <t xml:space="preserve">ZHONG TUO MINING SARL </t>
  </si>
  <si>
    <t>4073/MMEE</t>
  </si>
  <si>
    <t xml:space="preserve">Bougoudala </t>
  </si>
  <si>
    <t xml:space="preserve">XINDI MINING COMPAGNIE SARL </t>
  </si>
  <si>
    <t>4074/MMEE</t>
  </si>
  <si>
    <t>Dandoumandan-Nord</t>
  </si>
  <si>
    <t xml:space="preserve">YONG XIN MINES SARL </t>
  </si>
  <si>
    <t>4155/MMEE</t>
  </si>
  <si>
    <t xml:space="preserve">Kandjila-Ouest </t>
  </si>
  <si>
    <t xml:space="preserve">MALI RENHONG MINING SARL </t>
  </si>
  <si>
    <t>4156/MMEE</t>
  </si>
  <si>
    <t xml:space="preserve">BLACKSEEDS RESOURCES LIMITED MALI SARLU </t>
  </si>
  <si>
    <t>4431/MMEE</t>
  </si>
  <si>
    <t>Tiekourala</t>
  </si>
  <si>
    <t>TIMBUKTU RESSOURCES SARL</t>
  </si>
  <si>
    <t>4456/MMEE</t>
  </si>
  <si>
    <t xml:space="preserve">Finkola-sud </t>
  </si>
  <si>
    <t>GT-MINING AND GEOLOGY SERVICES SARL</t>
  </si>
  <si>
    <t>4605/MMEE</t>
  </si>
  <si>
    <t>N'Tjila</t>
  </si>
  <si>
    <t>4606/MMEE</t>
  </si>
  <si>
    <t>Koroferela</t>
  </si>
  <si>
    <t>MALI GOLD EXPLORATION SARL</t>
  </si>
  <si>
    <t>4801/MMEE</t>
  </si>
  <si>
    <t>Moribala</t>
  </si>
  <si>
    <t>LILI SARL</t>
  </si>
  <si>
    <t>4855/MMEE</t>
  </si>
  <si>
    <t>Badjila</t>
  </si>
  <si>
    <t>L'Horizon SARL</t>
  </si>
  <si>
    <t>4857/MMEE</t>
  </si>
  <si>
    <t>Téguéré-Ouest</t>
  </si>
  <si>
    <t>4896/MMEE</t>
  </si>
  <si>
    <t>Dioulafoundo-Sud</t>
  </si>
  <si>
    <t>4897/MMEE</t>
  </si>
  <si>
    <t xml:space="preserve">Manan </t>
  </si>
  <si>
    <t xml:space="preserve">                                   PERMIS DE RECHERCHE POUR DIAMANT</t>
  </si>
  <si>
    <t>Sup/Km²</t>
  </si>
  <si>
    <t>Autres Observations</t>
  </si>
  <si>
    <t>Tag ressources Mali Sarl</t>
  </si>
  <si>
    <t>3921/MM</t>
  </si>
  <si>
    <t>Diamant</t>
  </si>
  <si>
    <t>Kénieba-Sud</t>
  </si>
  <si>
    <t>Kenieba</t>
  </si>
  <si>
    <t>Bofondé Mining Sarl</t>
  </si>
  <si>
    <t>3684/MM</t>
  </si>
  <si>
    <t>N°3506/MMP 09/10/2019</t>
  </si>
  <si>
    <t>2668/MM</t>
  </si>
  <si>
    <t>Kassama</t>
  </si>
  <si>
    <t>Pona Abdoulaye Mining Corporation Mali Sa (PAMCO MALI-SA)</t>
  </si>
  <si>
    <t>2594/MMP</t>
  </si>
  <si>
    <t>Kamara</t>
  </si>
  <si>
    <t>Wafi Mining Sarl</t>
  </si>
  <si>
    <t>3096/MMP</t>
  </si>
  <si>
    <t>Kondoya</t>
  </si>
  <si>
    <t>Kagnoko Sarl</t>
  </si>
  <si>
    <t>5084/MMP</t>
  </si>
  <si>
    <t>Marena</t>
  </si>
  <si>
    <t xml:space="preserve">SAMADOU MINING SA </t>
  </si>
  <si>
    <t>4077/MMEE</t>
  </si>
  <si>
    <t xml:space="preserve">Diamant </t>
  </si>
  <si>
    <t>Kenebele- Sud</t>
  </si>
  <si>
    <t>PERMIS DE RECHERCHE POUR FER ET BAUXITE</t>
  </si>
  <si>
    <t>Prodigy Ressources LTD</t>
  </si>
  <si>
    <t>3768/MM-SG</t>
  </si>
  <si>
    <t>Fer</t>
  </si>
  <si>
    <t>Wassangara-Est</t>
  </si>
  <si>
    <t>Bady Mining Corporation Sarl</t>
  </si>
  <si>
    <t>0812/MM-SG</t>
  </si>
  <si>
    <t>Dioura</t>
  </si>
  <si>
    <t>N°5188/MMP du 31/12/2019</t>
  </si>
  <si>
    <t>Compagnie Minière du Mali</t>
  </si>
  <si>
    <t>2948/MM</t>
  </si>
  <si>
    <t>Bougoukourala</t>
  </si>
  <si>
    <t>2949/MM</t>
  </si>
  <si>
    <t>Sefeto</t>
  </si>
  <si>
    <t>0392/MM</t>
  </si>
  <si>
    <t>Diougounté</t>
  </si>
  <si>
    <t>Minefinders Mali Sarl</t>
  </si>
  <si>
    <t>4310/MM</t>
  </si>
  <si>
    <t>Kabaré</t>
  </si>
  <si>
    <t>Deg Mining Sarl</t>
  </si>
  <si>
    <t>0509/MMP</t>
  </si>
  <si>
    <t>Dogoro</t>
  </si>
  <si>
    <t>N°2021-5259/MMEE-SG du 13/12/2021</t>
  </si>
  <si>
    <t>REDSTONE MINING AFRICA SARL</t>
  </si>
  <si>
    <t>0510/MMP</t>
  </si>
  <si>
    <t>Tienfala</t>
  </si>
  <si>
    <t>N°2021-3754/MMEE-SG du 15/09/2021</t>
  </si>
  <si>
    <t>Trfrt de DEG MINING SARL à REDSTONE MINING AFICA SARL N°2021-4763/MMEE-SG du 18/12/2021</t>
  </si>
  <si>
    <t>Mali Mineral Resources sa</t>
  </si>
  <si>
    <t>0991/MMP</t>
  </si>
  <si>
    <t>Bauxite</t>
  </si>
  <si>
    <t>Faléa-Sitadina</t>
  </si>
  <si>
    <t>N°2021-4884/MMEE-SG du 24/11/2021</t>
  </si>
  <si>
    <t>Bou et Frères Sarl</t>
  </si>
  <si>
    <t>3615/MMP</t>
  </si>
  <si>
    <t>Nanakénieba</t>
  </si>
  <si>
    <t>Bauxite et Fer Mali Sarl</t>
  </si>
  <si>
    <t>4567/MMP</t>
  </si>
  <si>
    <t>Mdf N°4405/MMP du 26/11/2019</t>
  </si>
  <si>
    <t>Accord sa</t>
  </si>
  <si>
    <t>4582/MMP</t>
  </si>
  <si>
    <t>Tambalé</t>
  </si>
  <si>
    <t>0551/MMP</t>
  </si>
  <si>
    <t>Teninkoun</t>
  </si>
  <si>
    <t>0552/MMP</t>
  </si>
  <si>
    <t>Banankoro</t>
  </si>
  <si>
    <t>Africa Mining Corporation Sarl "A.M.C Sarl"</t>
  </si>
  <si>
    <t>2476/MMP</t>
  </si>
  <si>
    <t>Baléa</t>
  </si>
  <si>
    <t>Century Minerals Corporation "C.M.C" Sarl</t>
  </si>
  <si>
    <t>2516/MMP</t>
  </si>
  <si>
    <t>Continental Steel-Sa</t>
  </si>
  <si>
    <t>3507/MMP</t>
  </si>
  <si>
    <t>Somabougou</t>
  </si>
  <si>
    <t>Organisation Tounkara Commerce International Mining Investissement Sarl (OTCI Mining )</t>
  </si>
  <si>
    <t>1302/MMP</t>
  </si>
  <si>
    <t>Makana</t>
  </si>
  <si>
    <t>EGEO SARL</t>
  </si>
  <si>
    <t>3222/MMEE</t>
  </si>
  <si>
    <t>Nema</t>
  </si>
  <si>
    <t>Ferrocious Mining Company SARL</t>
  </si>
  <si>
    <t>2744/MMEE</t>
  </si>
  <si>
    <t>Bouli Bani</t>
  </si>
  <si>
    <t>Sahel Mining Sarlu</t>
  </si>
  <si>
    <t>4742/MMEE</t>
  </si>
  <si>
    <t>Diamera</t>
  </si>
  <si>
    <t xml:space="preserve">TOGUNA MINING CORPORATION "TMC" SARL </t>
  </si>
  <si>
    <t>0860/MMEE</t>
  </si>
  <si>
    <t>Talari</t>
  </si>
  <si>
    <t xml:space="preserve">FONKOURA BAKOU COMPANY SARL </t>
  </si>
  <si>
    <t>1730/MMEE</t>
  </si>
  <si>
    <t>Hamdallaye-Ouest</t>
  </si>
  <si>
    <t xml:space="preserve">PREMIUM INTERNATIONAL MINING AFRICA SARL </t>
  </si>
  <si>
    <t>1731/MMEE</t>
  </si>
  <si>
    <t>Mounoumounoumba-Nord</t>
  </si>
  <si>
    <t xml:space="preserve">SACKO HOLDING SA </t>
  </si>
  <si>
    <t>3421/MMEE</t>
  </si>
  <si>
    <t xml:space="preserve">Baguita </t>
  </si>
  <si>
    <t>PERMIS DE RCEHERCHE DES TERRES RARES</t>
  </si>
  <si>
    <t>4024/MIM</t>
  </si>
  <si>
    <t>Teres rares</t>
  </si>
  <si>
    <t>Djindiè</t>
  </si>
  <si>
    <t>PERMIS DE RCEHERCHE LE QUARTZ</t>
  </si>
  <si>
    <t>STONES SA</t>
  </si>
  <si>
    <t>3451/MMEE</t>
  </si>
  <si>
    <t>Quartz</t>
  </si>
  <si>
    <t>Sirimoulou</t>
  </si>
  <si>
    <t>PERMIS DE RCEHERCHE DE MANGANESE</t>
  </si>
  <si>
    <t>Minière Lulu</t>
  </si>
  <si>
    <t>Mn</t>
  </si>
  <si>
    <t>Ofalkin</t>
  </si>
  <si>
    <t>Ansongo</t>
  </si>
  <si>
    <t>Situation Sécuritaire</t>
  </si>
  <si>
    <t>Albab Mining Sarl</t>
  </si>
  <si>
    <t>3189/MM-SG</t>
  </si>
  <si>
    <t>Tassiga-Sud</t>
  </si>
  <si>
    <t>3188/MM-SG</t>
  </si>
  <si>
    <t>Tassiga-Nord</t>
  </si>
  <si>
    <t>DS Consulting Sarl</t>
  </si>
  <si>
    <t>2475/MMP</t>
  </si>
  <si>
    <t>Fenyele</t>
  </si>
  <si>
    <t>Kolokani</t>
  </si>
  <si>
    <t>2512/MMP</t>
  </si>
  <si>
    <t>Farawinie</t>
  </si>
  <si>
    <t>Nieta Mining Services Sarl</t>
  </si>
  <si>
    <t>4054/MMEE</t>
  </si>
  <si>
    <t>Dotan</t>
  </si>
  <si>
    <t>Nara-Kolokani</t>
  </si>
  <si>
    <t>4057/MMEE</t>
  </si>
  <si>
    <t>Kassoumbougou</t>
  </si>
  <si>
    <t>Samagold Ressources Sarl</t>
  </si>
  <si>
    <t>5558/MMEE</t>
  </si>
  <si>
    <t>Missira</t>
  </si>
  <si>
    <t>5559/MMEE</t>
  </si>
  <si>
    <t>Katiola</t>
  </si>
  <si>
    <t>5561/MMEE</t>
  </si>
  <si>
    <t>Kouroula</t>
  </si>
  <si>
    <t>2008/MMEE</t>
  </si>
  <si>
    <t>Didieni</t>
  </si>
  <si>
    <t>PERMIS DE RCEHERCHE DE CALCAIRE</t>
  </si>
  <si>
    <t>Minière Traoré et Fils Sarl</t>
  </si>
  <si>
    <t>3056/MMP</t>
  </si>
  <si>
    <t>Calcaire</t>
  </si>
  <si>
    <t>Gourpe</t>
  </si>
  <si>
    <t>Wangara Sa</t>
  </si>
  <si>
    <t>1057/MMP</t>
  </si>
  <si>
    <t>Sandaré</t>
  </si>
  <si>
    <t>Mali Oriental Ressources ((ORS)) Sarl</t>
  </si>
  <si>
    <t>2023/MMEE</t>
  </si>
  <si>
    <t>Bindougou-Nord</t>
  </si>
  <si>
    <t>2738/MMEE</t>
  </si>
  <si>
    <t>Kersiniane-Est</t>
  </si>
  <si>
    <t xml:space="preserve">Kirin Mining SARL </t>
  </si>
  <si>
    <t>3205/MMEE</t>
  </si>
  <si>
    <t>Diako</t>
  </si>
  <si>
    <t>Kita-Niono</t>
  </si>
  <si>
    <t>3348/MMEE</t>
  </si>
  <si>
    <t>Lekouraga-Sud</t>
  </si>
  <si>
    <t>Toguna Mining Corporation Sarl</t>
  </si>
  <si>
    <t>4741/MMEE</t>
  </si>
  <si>
    <t>Gawa</t>
  </si>
  <si>
    <t xml:space="preserve">SDM INVEST SARL </t>
  </si>
  <si>
    <t>0862/MMEE</t>
  </si>
  <si>
    <t>Soninkegni-Est</t>
  </si>
  <si>
    <t>1732/MMEE</t>
  </si>
  <si>
    <t>Mantia</t>
  </si>
  <si>
    <t xml:space="preserve">ESPOIR DE DEMAIN SARL ENTREPRISE ET COMMERCE GENERAL </t>
  </si>
  <si>
    <t>2234/MMEE</t>
  </si>
  <si>
    <t>Kabaté</t>
  </si>
  <si>
    <t>3420/MMEE</t>
  </si>
  <si>
    <t xml:space="preserve">Calcaire </t>
  </si>
  <si>
    <t>Korampo</t>
  </si>
  <si>
    <t>AUTORISATIONS D'EXPLOITATIONS DE CARRIERE VALIDES</t>
  </si>
  <si>
    <t>Registre</t>
  </si>
  <si>
    <t>Num_attrib</t>
  </si>
  <si>
    <t>Date_attrib</t>
  </si>
  <si>
    <t>Renv 1</t>
  </si>
  <si>
    <t>Stones sarl</t>
  </si>
  <si>
    <t>AE 2005/26</t>
  </si>
  <si>
    <t>0439 MMEE SG</t>
  </si>
  <si>
    <t>Dolérite</t>
  </si>
  <si>
    <t>Yelekebougou</t>
  </si>
  <si>
    <t>N°1283/MM du 15/05/2015</t>
  </si>
  <si>
    <t>West Africain Cement (WACEM)</t>
  </si>
  <si>
    <t>AE 2005/28</t>
  </si>
  <si>
    <t>2280 MMEE-SG</t>
  </si>
  <si>
    <t>Gangonterie</t>
  </si>
  <si>
    <t>N°0849/MMP-SG du 27/03/2018</t>
  </si>
  <si>
    <t>AE 2005/29</t>
  </si>
  <si>
    <t>2600 MMEE-SG</t>
  </si>
  <si>
    <t>Granite</t>
  </si>
  <si>
    <t>Siby</t>
  </si>
  <si>
    <t>N°4599/MM du 16/12/2016</t>
  </si>
  <si>
    <t>AE 2005/30</t>
  </si>
  <si>
    <t>2601 MMEE-SG</t>
  </si>
  <si>
    <t>Marbre</t>
  </si>
  <si>
    <t>Selinkegny</t>
  </si>
  <si>
    <t>N°4025/MM du 04/11/2016</t>
  </si>
  <si>
    <t>Md N°0015/MM du 29/01/2015</t>
  </si>
  <si>
    <t>Aicha Industrie</t>
  </si>
  <si>
    <t>AE 2005/32</t>
  </si>
  <si>
    <t>2605 MMEE-SG</t>
  </si>
  <si>
    <t>Kati Koko</t>
  </si>
  <si>
    <t>en cours de renouvellement</t>
  </si>
  <si>
    <t>Socarco</t>
  </si>
  <si>
    <t>AE 2006/34</t>
  </si>
  <si>
    <t>3084 MMEE-SG</t>
  </si>
  <si>
    <t>Mountougoula</t>
  </si>
  <si>
    <t>N°2550/MM du 31/07/2015</t>
  </si>
  <si>
    <t>Gamby et Frères</t>
  </si>
  <si>
    <t>AE 2008/42</t>
  </si>
  <si>
    <t>1572 MEME-SG</t>
  </si>
  <si>
    <t>Falany-Moutoungoula</t>
  </si>
  <si>
    <t>Entreprise Mamadou Dembélé (EDM)</t>
  </si>
  <si>
    <t>AE 2008/46</t>
  </si>
  <si>
    <t>2894/MEME</t>
  </si>
  <si>
    <t>Farandan</t>
  </si>
  <si>
    <t>N°3614/MMP 17/10/2018</t>
  </si>
  <si>
    <t>Ciments et Materiaux du Mali "CMM" SA</t>
  </si>
  <si>
    <t>AE 09/53</t>
  </si>
  <si>
    <t>2559 MM-SG</t>
  </si>
  <si>
    <t>Tyetimbougou</t>
  </si>
  <si>
    <t>N°4334/MMP 12/12/2018</t>
  </si>
  <si>
    <t>Trfrt de SOMIB SA à CMM SA N°2021-4114/MMEE du 04/10/2021</t>
  </si>
  <si>
    <t>Razel Mali sarl</t>
  </si>
  <si>
    <t>AE 09/54</t>
  </si>
  <si>
    <t>3588 MM-SG</t>
  </si>
  <si>
    <t>Sonityéni</t>
  </si>
  <si>
    <t xml:space="preserve">Trsf </t>
  </si>
  <si>
    <t>N°0160/MMP 03/02/2020</t>
  </si>
  <si>
    <t>Carrières et Chaux du Mali sa</t>
  </si>
  <si>
    <t>AE 10/55</t>
  </si>
  <si>
    <t>0776 MM-SG</t>
  </si>
  <si>
    <t>Karaga</t>
  </si>
  <si>
    <t>N°1064/MMP 19/03/2020</t>
  </si>
  <si>
    <t>Mdf 30/12/11</t>
  </si>
  <si>
    <t>Sté des Mines de Bouré (SOMIB)</t>
  </si>
  <si>
    <t>AE 10/56</t>
  </si>
  <si>
    <t>632/ MM</t>
  </si>
  <si>
    <t>Koniobla</t>
  </si>
  <si>
    <t>N°4367/MMP 18/12/2018</t>
  </si>
  <si>
    <t>Diamond Cement Mali sa</t>
  </si>
  <si>
    <t>AE 10/59</t>
  </si>
  <si>
    <t>1141/MM</t>
  </si>
  <si>
    <t>Nonsombougou</t>
  </si>
  <si>
    <t>N°4437/MMP du 27/11/2019</t>
  </si>
  <si>
    <t>N°2022-3861/MMEE-SG du 26/08/2022</t>
  </si>
  <si>
    <t>Générale D’Exploitation Des Carrières Du Mali (GECAMA)</t>
  </si>
  <si>
    <t>AE 10/57</t>
  </si>
  <si>
    <t>0843/MM-SG</t>
  </si>
  <si>
    <t>Moribougou-Nord</t>
  </si>
  <si>
    <t>Kara Gold Sarl</t>
  </si>
  <si>
    <t>3063/MM</t>
  </si>
  <si>
    <t>N'Tekedo-Sirakoro</t>
  </si>
  <si>
    <t>Katim Trading sarl</t>
  </si>
  <si>
    <t>AE 11/62</t>
  </si>
  <si>
    <t>3700 MM-SG</t>
  </si>
  <si>
    <t>Bemasso</t>
  </si>
  <si>
    <t>Mdf N°4612/MM du 23/12/2015</t>
  </si>
  <si>
    <t>TC Mining Consulting et Services (TCMCS SARL)</t>
  </si>
  <si>
    <t>AE 12/72</t>
  </si>
  <si>
    <t>1335 MCMI-SG</t>
  </si>
  <si>
    <t>Banankoto-Nord</t>
  </si>
  <si>
    <t>Trsf de Falconis Djiguiya 31/12/2014</t>
  </si>
  <si>
    <t>Sté Minière du Mali (SOMIMA) sarl</t>
  </si>
  <si>
    <t>AE 12/73</t>
  </si>
  <si>
    <t>Doneguebougou</t>
  </si>
  <si>
    <t>Sté Commerce Industries et Services (CIS SARL)</t>
  </si>
  <si>
    <t>AE 12/75</t>
  </si>
  <si>
    <t>Sonityeni</t>
  </si>
  <si>
    <t>AE 12/67</t>
  </si>
  <si>
    <t>Djikoye</t>
  </si>
  <si>
    <t>Carrières et Chaux de Toukoto sa</t>
  </si>
  <si>
    <t>AE 12/81</t>
  </si>
  <si>
    <t>2850/MM-SG</t>
  </si>
  <si>
    <t>Balinda</t>
  </si>
  <si>
    <t>Afrika West Minerals Sal</t>
  </si>
  <si>
    <t>AE 13/86</t>
  </si>
  <si>
    <t>1871/ MM-SG</t>
  </si>
  <si>
    <t>Fabougoula-Nord</t>
  </si>
  <si>
    <t>Trsf de CADEM sarl N°2666/MM 01/08/2016</t>
  </si>
  <si>
    <t>Ciments et Materiaux du Mali</t>
  </si>
  <si>
    <t>AE 13/98</t>
  </si>
  <si>
    <t>3711/MM-SG</t>
  </si>
  <si>
    <t>Mdf N°3614/MM  16/12/2014</t>
  </si>
  <si>
    <t>AE 13/97</t>
  </si>
  <si>
    <t>3710/MM-SG</t>
  </si>
  <si>
    <t>Sotoli</t>
  </si>
  <si>
    <t>Mdf N°3615/MM  16/12/2014</t>
  </si>
  <si>
    <t xml:space="preserve">Generale d'Ingenierie d'Outre Mer de Chine (COVEC) </t>
  </si>
  <si>
    <t>AE 2013/100</t>
  </si>
  <si>
    <t>1700/MM-SG</t>
  </si>
  <si>
    <t>Fabougoula</t>
  </si>
  <si>
    <t>Rikaz Sarl</t>
  </si>
  <si>
    <t>AE 2014/108</t>
  </si>
  <si>
    <t>2804/MM</t>
  </si>
  <si>
    <t>AE 2015/111</t>
  </si>
  <si>
    <t>2975/MM</t>
  </si>
  <si>
    <t>Kabaro</t>
  </si>
  <si>
    <t>Mdf N°1044/MMP  19/03/2020</t>
  </si>
  <si>
    <t>Malienne de Carrière (SOMACA Sarl)</t>
  </si>
  <si>
    <t>AE 2015/114</t>
  </si>
  <si>
    <t>3390/MM</t>
  </si>
  <si>
    <t>Mandé Mining Sarl</t>
  </si>
  <si>
    <t>AE 16/116</t>
  </si>
  <si>
    <t>1054/MM</t>
  </si>
  <si>
    <t>OMGF MINING SARL</t>
  </si>
  <si>
    <t>AE 16/119</t>
  </si>
  <si>
    <t>2608/MM</t>
  </si>
  <si>
    <t>Diérobougou</t>
  </si>
  <si>
    <t>Global Construction Technologies et Mining Sarl</t>
  </si>
  <si>
    <t>AE 2016/121</t>
  </si>
  <si>
    <t>2947/MM</t>
  </si>
  <si>
    <t>Kalagué</t>
  </si>
  <si>
    <t>Annulé N°2022-1675/MMEE-SG du 23/05/2022</t>
  </si>
  <si>
    <t>AE2016/123</t>
  </si>
  <si>
    <t>3316/MM</t>
  </si>
  <si>
    <t>Kaka</t>
  </si>
  <si>
    <t>Batiments Ebenisterie Construction Métalique et Commerce Général (BECM-CG Sarl)</t>
  </si>
  <si>
    <t>AE 2016/124</t>
  </si>
  <si>
    <t>3317/MM</t>
  </si>
  <si>
    <t>Sebelakoro</t>
  </si>
  <si>
    <t xml:space="preserve">Groupe International pour le Developpement et de Transactions (G.I.D.T) </t>
  </si>
  <si>
    <t>AE 16/12</t>
  </si>
  <si>
    <t>3953/MM</t>
  </si>
  <si>
    <t>Néguebabougou-Nord/Kangaba</t>
  </si>
  <si>
    <t>AE 16/124</t>
  </si>
  <si>
    <t>4602/MM</t>
  </si>
  <si>
    <t>Fabougoula-sud</t>
  </si>
  <si>
    <t>Mali Carrières Sarl</t>
  </si>
  <si>
    <t>AE 16/130</t>
  </si>
  <si>
    <t>4708/MM</t>
  </si>
  <si>
    <t>AE 17/134</t>
  </si>
  <si>
    <t>2107/MM</t>
  </si>
  <si>
    <t>Fabougoula-Ouest</t>
  </si>
  <si>
    <t>Sagea Satom</t>
  </si>
  <si>
    <t>AE 17/136</t>
  </si>
  <si>
    <t>2220/MM</t>
  </si>
  <si>
    <t>Kélékourou</t>
  </si>
  <si>
    <t>Carrière du Nianan Sarl</t>
  </si>
  <si>
    <t>AE 17/138</t>
  </si>
  <si>
    <t>2641/MM</t>
  </si>
  <si>
    <t>Kéniéro-Est</t>
  </si>
  <si>
    <t>Entreprise Oumar Mohamed SOGORE Internationale Sarl</t>
  </si>
  <si>
    <t>AE 17/139</t>
  </si>
  <si>
    <t>2973/MM</t>
  </si>
  <si>
    <t>Woloni-Ouest</t>
  </si>
  <si>
    <t>Pière Angulaire Mali Sarl</t>
  </si>
  <si>
    <t>AE 17/141</t>
  </si>
  <si>
    <t>Manankoroni-Est</t>
  </si>
  <si>
    <t>Z-Gold Mining Sarl</t>
  </si>
  <si>
    <t>AE17/142</t>
  </si>
  <si>
    <t>3825/MM</t>
  </si>
  <si>
    <t>Tyenebougou</t>
  </si>
  <si>
    <t>ZED SA</t>
  </si>
  <si>
    <t>AE 17/144</t>
  </si>
  <si>
    <t>4313/MM</t>
  </si>
  <si>
    <t>Kéniéro-Sud</t>
  </si>
  <si>
    <t>SODCO MINING SAS</t>
  </si>
  <si>
    <t>AE 18/147</t>
  </si>
  <si>
    <t>0990/MMP</t>
  </si>
  <si>
    <t>Borono</t>
  </si>
  <si>
    <t>DSP AGREGATS SAU</t>
  </si>
  <si>
    <t>AE 18/146</t>
  </si>
  <si>
    <t>0850/MMP</t>
  </si>
  <si>
    <t>Difemou-Estr</t>
  </si>
  <si>
    <t>Mines et Carrières d'Afrique (MCA Sarl)</t>
  </si>
  <si>
    <t>AE 18/148</t>
  </si>
  <si>
    <t>1364/MMP</t>
  </si>
  <si>
    <t>Dadié</t>
  </si>
  <si>
    <t>Carrières et Materiaux (SOCAM Sarl)</t>
  </si>
  <si>
    <t>AE 18/150</t>
  </si>
  <si>
    <t>1365/MMP</t>
  </si>
  <si>
    <t>Dabani-Est</t>
  </si>
  <si>
    <t>Kotie Sarl</t>
  </si>
  <si>
    <t>AE 18/151</t>
  </si>
  <si>
    <t>1500/MMP</t>
  </si>
  <si>
    <t>Sanfara</t>
  </si>
  <si>
    <t>Mine Kalé Forage Sarl</t>
  </si>
  <si>
    <t>AE 18/149</t>
  </si>
  <si>
    <t>Dag-Dag</t>
  </si>
  <si>
    <t>Multinale Pour le Commerce L'industrie et les Mines (MUNCIM HASBOUNA)</t>
  </si>
  <si>
    <t>AE 18/155</t>
  </si>
  <si>
    <t>2771/MMP</t>
  </si>
  <si>
    <t>Fabougoula-Sud</t>
  </si>
  <si>
    <t>Minière Bama (SOMIB SARL)</t>
  </si>
  <si>
    <t>AE 18/116</t>
  </si>
  <si>
    <t>4263/MMP</t>
  </si>
  <si>
    <t>Forokobougou</t>
  </si>
  <si>
    <t>JB Global Company Sarl</t>
  </si>
  <si>
    <t>AE 18/159</t>
  </si>
  <si>
    <t>4581/MMP</t>
  </si>
  <si>
    <t>Bamabougou-Nord</t>
  </si>
  <si>
    <t>Groupe Bathily Sa</t>
  </si>
  <si>
    <t>AE 18/154</t>
  </si>
  <si>
    <t>4583/MMP</t>
  </si>
  <si>
    <t>Sambara-Sud</t>
  </si>
  <si>
    <t>Mdf N°2022-5555/MMEE du 29/12/2021</t>
  </si>
  <si>
    <t>Compagnie Sahelienne d'Entreprise (CSE Sa)</t>
  </si>
  <si>
    <t>AE 19/157</t>
  </si>
  <si>
    <t>0399/MMP</t>
  </si>
  <si>
    <t>Natiè-Coura</t>
  </si>
  <si>
    <t>SOGEA SATOM</t>
  </si>
  <si>
    <t>AE 19/162</t>
  </si>
  <si>
    <t>01050/MMP</t>
  </si>
  <si>
    <t>Afrimines Solutions Sarl</t>
  </si>
  <si>
    <t>AE 18/160</t>
  </si>
  <si>
    <t>1229/MMP</t>
  </si>
  <si>
    <t>Hanne générale Trading Sarl</t>
  </si>
  <si>
    <t>AE 19/165</t>
  </si>
  <si>
    <t>2610/MMP</t>
  </si>
  <si>
    <t>Neguebabougou-Est</t>
  </si>
  <si>
    <t>Fofana et Fils "SOFOFI" Sarl</t>
  </si>
  <si>
    <t>AE 19/163</t>
  </si>
  <si>
    <t>2593/MMP</t>
  </si>
  <si>
    <t>Falan-Est</t>
  </si>
  <si>
    <t>Global Equipements and Services sarl</t>
  </si>
  <si>
    <t>AE 19/166</t>
  </si>
  <si>
    <t>3711/MMP</t>
  </si>
  <si>
    <t>Sirabala</t>
  </si>
  <si>
    <t>Fasso Bara Sarl</t>
  </si>
  <si>
    <t>4198/MMP</t>
  </si>
  <si>
    <t>Foura</t>
  </si>
  <si>
    <t>Sté d'Exploitation de Carrières et Mines du Mali (S.E.C.M Sarl)</t>
  </si>
  <si>
    <t>AE 2019/164</t>
  </si>
  <si>
    <t>0706/MMP</t>
  </si>
  <si>
    <t>Gré-Kourou</t>
  </si>
  <si>
    <t>AE 19/167</t>
  </si>
  <si>
    <t>1103/MMP</t>
  </si>
  <si>
    <t>Bougoutinti</t>
  </si>
  <si>
    <t xml:space="preserve">DT Services </t>
  </si>
  <si>
    <t>AE 21/170</t>
  </si>
  <si>
    <t>0931/MMEE</t>
  </si>
  <si>
    <t>Goro-Nord</t>
  </si>
  <si>
    <t>AE 20/169</t>
  </si>
  <si>
    <t>0961/MMEE</t>
  </si>
  <si>
    <t>Nationale Builders Sarl</t>
  </si>
  <si>
    <t>AE 20/173</t>
  </si>
  <si>
    <t>1237/MMEE</t>
  </si>
  <si>
    <t>Djinna-Nord</t>
  </si>
  <si>
    <t>Sté de Gestion des Carrieres du Mali Mining (SOGECAM Mining) Sarl</t>
  </si>
  <si>
    <t>AE 2021/179</t>
  </si>
  <si>
    <t>4393/MMEE-SG</t>
  </si>
  <si>
    <t>Yelekebougou-Sud</t>
  </si>
  <si>
    <t>MINES CARRIES SA</t>
  </si>
  <si>
    <t>AE 2021/183</t>
  </si>
  <si>
    <t>0038/MMEE-SG</t>
  </si>
  <si>
    <t>Diffémou-Sud</t>
  </si>
  <si>
    <t>CARRIERE WASSOLO SARL</t>
  </si>
  <si>
    <t>AE 2021/186</t>
  </si>
  <si>
    <t>0079/MMEE-SG</t>
  </si>
  <si>
    <t>Kokoro</t>
  </si>
  <si>
    <t xml:space="preserve">GROUPE AHMED BARRY ET FRERES "GROUPE SOABF" SARL </t>
  </si>
  <si>
    <t>AE 2022/192</t>
  </si>
  <si>
    <t xml:space="preserve">0750/MMEE-SG </t>
  </si>
  <si>
    <t xml:space="preserve">Sable et gravier </t>
  </si>
  <si>
    <t xml:space="preserve">Badougou-Djoliba-Koursale </t>
  </si>
  <si>
    <t xml:space="preserve">TIELO BARRY CISSE "TCB" SARL </t>
  </si>
  <si>
    <t>AE 2022/200</t>
  </si>
  <si>
    <t xml:space="preserve">3256/MMEE-SG </t>
  </si>
  <si>
    <t xml:space="preserve">Ouassorola-Ouest </t>
  </si>
  <si>
    <t>CIMENTERIE DU MALI SA</t>
  </si>
  <si>
    <t>AE 2022/221</t>
  </si>
  <si>
    <t xml:space="preserve">4893/MMEE-SG </t>
  </si>
  <si>
    <t>FANSIRA-KOURA</t>
  </si>
  <si>
    <t>AE 2022/222</t>
  </si>
  <si>
    <t xml:space="preserve">4894/MMEE-SG </t>
  </si>
  <si>
    <t>Soninkegny</t>
  </si>
  <si>
    <t>PERMIS D'EXPLOITATION POUR TOUTES SUBSTANCES  ET EAU</t>
  </si>
  <si>
    <t>Num attrib</t>
  </si>
  <si>
    <t>Date attrib</t>
  </si>
  <si>
    <t>Sup (km²)</t>
  </si>
  <si>
    <t>Volume d'investissement</t>
  </si>
  <si>
    <t>SOMISY SA</t>
  </si>
  <si>
    <t>087/PM RM</t>
  </si>
  <si>
    <t>Syama</t>
  </si>
  <si>
    <t>rnv 17/12/1999, puis Transferer de Sogemork le 07/04/2003</t>
  </si>
  <si>
    <t>Societe des Eaux Minerales du Mali SA</t>
  </si>
  <si>
    <t>448/PM RM</t>
  </si>
  <si>
    <t>eau</t>
  </si>
  <si>
    <t>Diago</t>
  </si>
  <si>
    <t>Semos SA</t>
  </si>
  <si>
    <t>257/PM RM</t>
  </si>
  <si>
    <t>Sadiola</t>
  </si>
  <si>
    <t>Lido sa</t>
  </si>
  <si>
    <t>379/PM RM</t>
  </si>
  <si>
    <t>Wassoulou Or</t>
  </si>
  <si>
    <t>179/PM RM</t>
  </si>
  <si>
    <t>Kodiéran</t>
  </si>
  <si>
    <t>Trsf de  Sodinaf 10/12/09</t>
  </si>
  <si>
    <t>Segala Mining Company sa</t>
  </si>
  <si>
    <t>398/PM RM</t>
  </si>
  <si>
    <t>Segala</t>
  </si>
  <si>
    <t>Mdf decret N°339/PM-RM 22/06/2012</t>
  </si>
  <si>
    <t>Somilo SA</t>
  </si>
  <si>
    <t>193/PM RM</t>
  </si>
  <si>
    <t>Loulo</t>
  </si>
  <si>
    <t>Décret Mdf N°0681/PM-RM du 05/09/2016</t>
  </si>
  <si>
    <t>Morila sa</t>
  </si>
  <si>
    <t>217/PM RM</t>
  </si>
  <si>
    <t>Morila</t>
  </si>
  <si>
    <t>Tranfert de Randgold Resources Limited N°361/PM-RM 17/11/1999</t>
  </si>
  <si>
    <t>Décret Mdf N°0441/PM-RM du 17/05/2018</t>
  </si>
  <si>
    <t>SOMIKA SA</t>
  </si>
  <si>
    <t>305/PG RM</t>
  </si>
  <si>
    <t>Rnv 17/12/1999, puis Transferer de Sogemork le 07/04/2003</t>
  </si>
  <si>
    <t>Transferer de Avnel decret N°579//PM-RM  le 30/12/2003</t>
  </si>
  <si>
    <t>Yatela sa</t>
  </si>
  <si>
    <t>063/PM RM</t>
  </si>
  <si>
    <t>Yatela</t>
  </si>
  <si>
    <t>En cours de fermeture</t>
  </si>
  <si>
    <t>Nampala sa</t>
  </si>
  <si>
    <t>190/PM-RM</t>
  </si>
  <si>
    <t>Nampala</t>
  </si>
  <si>
    <t>Mdf 29/11/2012 puis trsf de Robex par 241/PM-RM 08/03/13</t>
  </si>
  <si>
    <t>Sté des Mines d'Or de Gounkoto</t>
  </si>
  <si>
    <t>431/PM-RM</t>
  </si>
  <si>
    <t>BAGAMA MINING SA</t>
  </si>
  <si>
    <t>716/PM-RM</t>
  </si>
  <si>
    <t>Bagama</t>
  </si>
  <si>
    <t>trsf New Gold Sa Decret N°0780/PM-RM 13/10/2016New Gold Mali sa</t>
  </si>
  <si>
    <t>435/PM-RM</t>
  </si>
  <si>
    <t>Finkolo-Tabakoroni</t>
  </si>
  <si>
    <t>Trsf de Etruscan Resources Mali par decret N°667/PM-RM du 27/08/2013</t>
  </si>
  <si>
    <t>Mines de Komana</t>
  </si>
  <si>
    <t>0069/PM-RM</t>
  </si>
  <si>
    <t>Komana</t>
  </si>
  <si>
    <t>Trsf de Glencar Mali Sarl N°0397/PM-RM du 03/06/2015</t>
  </si>
  <si>
    <t>Songhoï Ressources Sarl</t>
  </si>
  <si>
    <t>0070/PM-RM</t>
  </si>
  <si>
    <t>Medinandi</t>
  </si>
  <si>
    <t>Nevsun Exploration Mali SA</t>
  </si>
  <si>
    <t>0448/PM-RM</t>
  </si>
  <si>
    <t>Kofi-Nord</t>
  </si>
  <si>
    <t xml:space="preserve">0528/PM-RM </t>
  </si>
  <si>
    <t>Kobada</t>
  </si>
  <si>
    <t>Lithium du Mali SA</t>
  </si>
  <si>
    <t>0642/PM-RM</t>
  </si>
  <si>
    <t>Lithium</t>
  </si>
  <si>
    <t>Torakoro</t>
  </si>
  <si>
    <t>Transféré de TimbuKtu Resources Sarl</t>
  </si>
  <si>
    <t>0773/PM-RM</t>
  </si>
  <si>
    <t>Bema</t>
  </si>
  <si>
    <t>Future Minerals Sarl</t>
  </si>
  <si>
    <t xml:space="preserve">0774/PM-RM </t>
  </si>
  <si>
    <t>Foulaboula</t>
  </si>
  <si>
    <t>97, 20</t>
  </si>
  <si>
    <t>0200/PM-RM</t>
  </si>
  <si>
    <t>Finkola</t>
  </si>
  <si>
    <t>PERMIS D'EXPLOITATION POUR OR ( PETITE MINE)</t>
  </si>
  <si>
    <t>Localite</t>
  </si>
  <si>
    <t>Date de Renv 3</t>
  </si>
  <si>
    <t>AE 08/49</t>
  </si>
  <si>
    <t>3679 MEME-SG</t>
  </si>
  <si>
    <t>Kofoulatié-Nord</t>
  </si>
  <si>
    <t>N°0205/MM 03/02/2017</t>
  </si>
  <si>
    <t>Petite mine</t>
  </si>
  <si>
    <t>N°1980/MMEE-SG 03/05/2021</t>
  </si>
  <si>
    <t>Sté Industrielle de Boissons et Eaux du Mali (SIBEM SARL)</t>
  </si>
  <si>
    <t>AE 2011/66</t>
  </si>
  <si>
    <t>4039 MM</t>
  </si>
  <si>
    <t>Metedia Mining sarl</t>
  </si>
  <si>
    <t>AE 2012/74</t>
  </si>
  <si>
    <t>1392 MCMI</t>
  </si>
  <si>
    <t>Métédia</t>
  </si>
  <si>
    <t>N°4839/MM 30/12/2016</t>
  </si>
  <si>
    <t>MadinGold Mining Sarl</t>
  </si>
  <si>
    <t>AE 2013/91</t>
  </si>
  <si>
    <t>2798/MM-SG</t>
  </si>
  <si>
    <t>N°3318/MM 04/10/2017</t>
  </si>
  <si>
    <t>N°2021-5119/MMEE-SG 06/12/2021</t>
  </si>
  <si>
    <t>Bagoé National Corporation Sarl</t>
  </si>
  <si>
    <t>AE 2013/96</t>
  </si>
  <si>
    <t>0387/MIM</t>
  </si>
  <si>
    <t>Alihamdoulilay</t>
  </si>
  <si>
    <t>N°2022-0534/MMEE-SG du 16/03/2022</t>
  </si>
  <si>
    <t>Omnium Invest SA</t>
  </si>
  <si>
    <t>AE 2015/112</t>
  </si>
  <si>
    <t>2617/MM</t>
  </si>
  <si>
    <t>Boubou-Ouest</t>
  </si>
  <si>
    <t>Zhend DA Yiyauan Mines Sarl</t>
  </si>
  <si>
    <t>AE 2016/115</t>
  </si>
  <si>
    <t>2698/MM</t>
  </si>
  <si>
    <t>Abaladougou-Kéniéba</t>
  </si>
  <si>
    <t>N°1102/MMP DU 20/03/2020</t>
  </si>
  <si>
    <t xml:space="preserve">Métalli Exploration and Mining Sarl </t>
  </si>
  <si>
    <t>AE 2016/132</t>
  </si>
  <si>
    <t>4266/MM</t>
  </si>
  <si>
    <t>Bodoko</t>
  </si>
  <si>
    <t>N°2022-0458/ MMEE-SG du 11/03/2022</t>
  </si>
  <si>
    <t>Demba Souleymane Pavel Gold Sarl (DSP GOLD Sarl)</t>
  </si>
  <si>
    <t>AE 2016/128</t>
  </si>
  <si>
    <t>4267/MM</t>
  </si>
  <si>
    <t>Méridiala</t>
  </si>
  <si>
    <t>N°2022-4604/ MMEE-SG du 04/10/2022</t>
  </si>
  <si>
    <t>Chaux de Finana sarl</t>
  </si>
  <si>
    <t>AE 2016/127</t>
  </si>
  <si>
    <t>4000/MM</t>
  </si>
  <si>
    <t>Dolomie</t>
  </si>
  <si>
    <t>Finana</t>
  </si>
  <si>
    <t>En cours d'annulation</t>
  </si>
  <si>
    <t>Jia You Sarl</t>
  </si>
  <si>
    <t>AE 2016/129</t>
  </si>
  <si>
    <t>4734/MM</t>
  </si>
  <si>
    <t>Kodiala</t>
  </si>
  <si>
    <t>ITS ENERGY Mining Sarl</t>
  </si>
  <si>
    <t>AE 2017/135</t>
  </si>
  <si>
    <t>2053/MM</t>
  </si>
  <si>
    <t>Korokoro</t>
  </si>
  <si>
    <t>N°2853/MMEE-SG 05/08/2021</t>
  </si>
  <si>
    <t>Trsf de Rexmetal N°0307/MMEE du 17/02/2021</t>
  </si>
  <si>
    <t>GUEPARD'OR 2 Sarl</t>
  </si>
  <si>
    <t>AE 2017/137</t>
  </si>
  <si>
    <t>3139/MM</t>
  </si>
  <si>
    <t>Sanoukou-sud</t>
  </si>
  <si>
    <t>N°2021-5930/MMEE-SG 31/12/2021</t>
  </si>
  <si>
    <t>Sté d'Exploitation des Mines et Materiaux de Construction (SEMAC Suarl)</t>
  </si>
  <si>
    <t>AE 2017/144</t>
  </si>
  <si>
    <t>0365/MMP</t>
  </si>
  <si>
    <t>Karaya</t>
  </si>
  <si>
    <t>Etude Géologique et Environementale EGEO Sarl</t>
  </si>
  <si>
    <t>AE 17/133</t>
  </si>
  <si>
    <t>1342/MM</t>
  </si>
  <si>
    <t>Nafadji</t>
  </si>
  <si>
    <t>SIDIBE MINING SA</t>
  </si>
  <si>
    <t>AE 2018/153</t>
  </si>
  <si>
    <t>2576/MMP</t>
  </si>
  <si>
    <t>Guembé</t>
  </si>
  <si>
    <t>Mdf N°1772/MMP 04/07/2019</t>
  </si>
  <si>
    <t>Kogec Sarl</t>
  </si>
  <si>
    <t>AE 2018/146</t>
  </si>
  <si>
    <t>2616/MMP</t>
  </si>
  <si>
    <t>Sékou</t>
  </si>
  <si>
    <t>Mines Carries Sa</t>
  </si>
  <si>
    <t>AE 2018/156</t>
  </si>
  <si>
    <t>3014/MMP</t>
  </si>
  <si>
    <t>Diangounté</t>
  </si>
  <si>
    <t>Mdf N°0559/MMP 12/3/19</t>
  </si>
  <si>
    <t>AE 2018/155</t>
  </si>
  <si>
    <t>3557/MMP</t>
  </si>
  <si>
    <t>Faranbantourou</t>
  </si>
  <si>
    <t>Tfr de Transafrika Mali Sa N°2197/MMP-SG du 07/08/2019</t>
  </si>
  <si>
    <t>Malian Russian Mining Company (MARCO MINING SARL)</t>
  </si>
  <si>
    <t>AE 2018/158</t>
  </si>
  <si>
    <t>4348/MMP</t>
  </si>
  <si>
    <t>Barila</t>
  </si>
  <si>
    <t>Bafoulabé Mining Sarl</t>
  </si>
  <si>
    <t>AE 2018/160</t>
  </si>
  <si>
    <t>4554/MMP</t>
  </si>
  <si>
    <t>Samaya-Nord</t>
  </si>
  <si>
    <t>N°2022-4554/ MMEE-SG du 30/09/2022</t>
  </si>
  <si>
    <t>Carrière et Chaux du Mali</t>
  </si>
  <si>
    <t>Dialan-Sud</t>
  </si>
  <si>
    <t>789 Mining and Exploration Sarl</t>
  </si>
  <si>
    <t>AE 2019/161</t>
  </si>
  <si>
    <t>3319/MMP</t>
  </si>
  <si>
    <t>Kalakoro-Ouest</t>
  </si>
  <si>
    <t>32 au lieu de 16</t>
  </si>
  <si>
    <t>AE 2019/163</t>
  </si>
  <si>
    <t>3737/MMP</t>
  </si>
  <si>
    <t>CIMAF SA</t>
  </si>
  <si>
    <t>AE 2019/154</t>
  </si>
  <si>
    <t>1046/MMP</t>
  </si>
  <si>
    <t>Kadiel-Pobi</t>
  </si>
  <si>
    <t>Des Mines de Darsalam sarl</t>
  </si>
  <si>
    <t>AE 2020/26</t>
  </si>
  <si>
    <t>1099/MMP</t>
  </si>
  <si>
    <t>Darsalam</t>
  </si>
  <si>
    <t>Recherche et d'Exploitation et de Commercialisation de l'Or "SOREXCO"</t>
  </si>
  <si>
    <t>AE 2020/170</t>
  </si>
  <si>
    <t>2028/MMP</t>
  </si>
  <si>
    <t>Niala-sud</t>
  </si>
  <si>
    <t>CGCOC Group Mali Sarl</t>
  </si>
  <si>
    <t>PEPM 2021/01</t>
  </si>
  <si>
    <t>0683/MMEE</t>
  </si>
  <si>
    <t>Nougani-Est</t>
  </si>
  <si>
    <t>Des Mines et de Transport du Mali (MITRAM Sarl)</t>
  </si>
  <si>
    <t>PEPM 2021/02</t>
  </si>
  <si>
    <t>1337/MMEE</t>
  </si>
  <si>
    <t>Kourouba</t>
  </si>
  <si>
    <t>Générale d'Equipement de Prestation et de Management (G.EP.M Sarl)</t>
  </si>
  <si>
    <t>PEPM 2021/03</t>
  </si>
  <si>
    <t>1922/MMEE</t>
  </si>
  <si>
    <t>Mandiéla</t>
  </si>
  <si>
    <t>Chakrine Mining Sa</t>
  </si>
  <si>
    <t>PEPM 2021/172</t>
  </si>
  <si>
    <t>1929/MMEE</t>
  </si>
  <si>
    <t>Sansanto-Est</t>
  </si>
  <si>
    <t>Minière Ozogold Sa</t>
  </si>
  <si>
    <t>PEPM 2021/174</t>
  </si>
  <si>
    <t>2176/MMEE</t>
  </si>
  <si>
    <t>Zaniéna</t>
  </si>
  <si>
    <t>Z Gold Mining SA</t>
  </si>
  <si>
    <t>PEPM 2021/176</t>
  </si>
  <si>
    <t>2650/MMEE</t>
  </si>
  <si>
    <t>Kélé-Kélé</t>
  </si>
  <si>
    <t>Olive Mining SARL</t>
  </si>
  <si>
    <t>PEPM 2021/177</t>
  </si>
  <si>
    <t>3046/MMEE</t>
  </si>
  <si>
    <t>KoussikotoOuest</t>
  </si>
  <si>
    <t>Diamond Cement Mali SA</t>
  </si>
  <si>
    <t>PEPM 2021/180</t>
  </si>
  <si>
    <t>3691/MMEE</t>
  </si>
  <si>
    <t>Kersignani</t>
  </si>
  <si>
    <t>Century Minerals Corporation (CMC) Sarl</t>
  </si>
  <si>
    <t>3814/MMEE</t>
  </si>
  <si>
    <t>Mdf N°2022-2043/MMEE-SG du 08/06/2022</t>
  </si>
  <si>
    <t>Century Minérals Corporation (CMC) Sarl</t>
  </si>
  <si>
    <t>PEPM 2021/175</t>
  </si>
  <si>
    <t>3815/MMEE</t>
  </si>
  <si>
    <t>Nénédiana</t>
  </si>
  <si>
    <t>Goldenrroxs Mining Mali S A</t>
  </si>
  <si>
    <t>PEPM 2021/181</t>
  </si>
  <si>
    <t>4659/MMEE</t>
  </si>
  <si>
    <t>Fandou</t>
  </si>
  <si>
    <t>Pink Diamond Company Sarl</t>
  </si>
  <si>
    <t>PEPM 2021/182</t>
  </si>
  <si>
    <t>4731/MMEE</t>
  </si>
  <si>
    <t>Koloni</t>
  </si>
  <si>
    <t>Diebe Mining Sarl</t>
  </si>
  <si>
    <t>PEPM 2021/184</t>
  </si>
  <si>
    <t>4947/MMEE</t>
  </si>
  <si>
    <t>Tofola</t>
  </si>
  <si>
    <t xml:space="preserve">S.K COMPANY SARL </t>
  </si>
  <si>
    <t>PEPM 2021/193</t>
  </si>
  <si>
    <t>0108/MMEE</t>
  </si>
  <si>
    <t xml:space="preserve">Kourémalé-Nord </t>
  </si>
  <si>
    <t>ZARAGOZA MINING SARL</t>
  </si>
  <si>
    <t>PEPM 2022/190</t>
  </si>
  <si>
    <t>0378/MMEE</t>
  </si>
  <si>
    <t xml:space="preserve">Gounounguedou </t>
  </si>
  <si>
    <t xml:space="preserve">NGWALA BLON MALI SARL </t>
  </si>
  <si>
    <t>PEPM 2022/194</t>
  </si>
  <si>
    <t>0382/MMEE</t>
  </si>
  <si>
    <t>Mantia-Madinnkidé</t>
  </si>
  <si>
    <t>ANHE SOCIETE MINIERE INTERNATIONALE SARL</t>
  </si>
  <si>
    <t>PEPM 2022/203</t>
  </si>
  <si>
    <t>0721/MMEE</t>
  </si>
  <si>
    <t>Fougadina</t>
  </si>
  <si>
    <t xml:space="preserve">SOLAGE MINING SARL </t>
  </si>
  <si>
    <t>PEPM 2022/198</t>
  </si>
  <si>
    <t>0810/MMEE</t>
  </si>
  <si>
    <t>Kanadambara</t>
  </si>
  <si>
    <t xml:space="preserve">YI YUAN MINES SARL </t>
  </si>
  <si>
    <t>PEPM 2022/204</t>
  </si>
  <si>
    <t>0904/MMEE</t>
  </si>
  <si>
    <t>Toumouno-Komakara</t>
  </si>
  <si>
    <t xml:space="preserve">LGC EXPLORATION MALI SARL </t>
  </si>
  <si>
    <t>PEPM 2022/201</t>
  </si>
  <si>
    <t>1013/MMEE</t>
  </si>
  <si>
    <t>Korali-Sud</t>
  </si>
  <si>
    <t xml:space="preserve">HONG FA MINING SARL </t>
  </si>
  <si>
    <t>PEPM 2032/209</t>
  </si>
  <si>
    <t>1541/MMEE</t>
  </si>
  <si>
    <t xml:space="preserve">Métédia-ouest </t>
  </si>
  <si>
    <t xml:space="preserve">INTERNATIONAL GOLDFIELDS MALI SARL </t>
  </si>
  <si>
    <t>PEPM 2022/207</t>
  </si>
  <si>
    <t>1710/MMEE</t>
  </si>
  <si>
    <t>Djélibani-Sud</t>
  </si>
  <si>
    <t xml:space="preserve">BADENYA GOLD SARL </t>
  </si>
  <si>
    <t>PEPM 2022/199</t>
  </si>
  <si>
    <t>1761/MMEE</t>
  </si>
  <si>
    <t>Yatia-ouest</t>
  </si>
  <si>
    <t xml:space="preserve">MACINA GOLD COMPANY SARL </t>
  </si>
  <si>
    <t>PEPM 2022/197</t>
  </si>
  <si>
    <t>1802/MMEE</t>
  </si>
  <si>
    <t>Tintinba-Nord</t>
  </si>
  <si>
    <t xml:space="preserve">GOLEND BEACH MALI SARL </t>
  </si>
  <si>
    <t>PEPM 2022/208</t>
  </si>
  <si>
    <t>2009/MMEE</t>
  </si>
  <si>
    <t xml:space="preserve">Narena-Sud </t>
  </si>
  <si>
    <t xml:space="preserve">CADEM SARL </t>
  </si>
  <si>
    <t>PEPM 2022/196</t>
  </si>
  <si>
    <t>2037/MMEE</t>
  </si>
  <si>
    <t>Bané- Est</t>
  </si>
  <si>
    <t xml:space="preserve">CAMARA GOLD SARL </t>
  </si>
  <si>
    <t>PEPM 2022/195</t>
  </si>
  <si>
    <t>2038/MMEE</t>
  </si>
  <si>
    <t>Tintinba-Sud</t>
  </si>
  <si>
    <t xml:space="preserve">INDIGOLD MINING SARL </t>
  </si>
  <si>
    <t>PEPM 2022/211</t>
  </si>
  <si>
    <t>2974/MMEE</t>
  </si>
  <si>
    <t xml:space="preserve">Narena-Nord </t>
  </si>
  <si>
    <t xml:space="preserve">TOGUNA MINING CORPORATION SARL </t>
  </si>
  <si>
    <t>PEPM 2022/202</t>
  </si>
  <si>
    <t>3122/MMEE</t>
  </si>
  <si>
    <t xml:space="preserve">SMAT MINING SARL </t>
  </si>
  <si>
    <t>PEPM 2022/213</t>
  </si>
  <si>
    <t>3238/MMEE</t>
  </si>
  <si>
    <t>Sanankororba-Est</t>
  </si>
  <si>
    <t xml:space="preserve">OMNIUM INVEST SA </t>
  </si>
  <si>
    <t>PEPM 2022/205</t>
  </si>
  <si>
    <t>3345/MMEE</t>
  </si>
  <si>
    <t xml:space="preserve">Karouma </t>
  </si>
  <si>
    <t xml:space="preserve">BARAGIOTA FINOTTO EFISIO GOLI "BFEG MALI" SARL  </t>
  </si>
  <si>
    <t>PEPM 2022/210</t>
  </si>
  <si>
    <t>2329/MMEE</t>
  </si>
  <si>
    <t xml:space="preserve">Balamansaya-Sud-Est </t>
  </si>
  <si>
    <t xml:space="preserve">TAT MINING SARL </t>
  </si>
  <si>
    <t>PEPM 2022/206</t>
  </si>
  <si>
    <t>3443/MMEE</t>
  </si>
  <si>
    <t>Kouremalé-Sud</t>
  </si>
  <si>
    <t>PEPM 2022/216</t>
  </si>
  <si>
    <t>3477/MMEE</t>
  </si>
  <si>
    <t xml:space="preserve">Keniégoué </t>
  </si>
  <si>
    <t xml:space="preserve">TATA MINES SARL </t>
  </si>
  <si>
    <t>4076/MMEE</t>
  </si>
  <si>
    <t xml:space="preserve">Monéa-Ouest </t>
  </si>
  <si>
    <t>ASSISTE SARL</t>
  </si>
  <si>
    <t>PEPM 2022/215</t>
  </si>
  <si>
    <t>4590/MMEE</t>
  </si>
  <si>
    <t>Djibrouïa</t>
  </si>
  <si>
    <t>L'HORIZON SARL</t>
  </si>
  <si>
    <t>PEPM 2022/218</t>
  </si>
  <si>
    <t>4856/MMEE</t>
  </si>
  <si>
    <t>Kossaya-Sud</t>
  </si>
  <si>
    <t>PEPM 2022/220</t>
  </si>
  <si>
    <t xml:space="preserve">4894/MMEE </t>
  </si>
  <si>
    <t>Madibaya-Est</t>
  </si>
  <si>
    <t>EAUX SOUTERRAINES DU MALI SARL</t>
  </si>
  <si>
    <t>PEPM 2022/219</t>
  </si>
  <si>
    <t>6624/MMEE</t>
  </si>
  <si>
    <t>Samaya-Sud-Ouest</t>
  </si>
  <si>
    <t>PERMIS D'EXPLOITATION DE GRANDE MINE POUR FER</t>
  </si>
  <si>
    <t>Sup (km2)</t>
  </si>
  <si>
    <t>Observation</t>
  </si>
  <si>
    <t>GH Mining Sarl</t>
  </si>
  <si>
    <t>0852/PM-RM</t>
  </si>
  <si>
    <t>Fatao</t>
  </si>
  <si>
    <t>Prenium International Mining Company (PIM-CO Sarlu)</t>
  </si>
  <si>
    <t>0297/PM-RM</t>
  </si>
  <si>
    <t>Kéla</t>
  </si>
  <si>
    <t>PERMIS D'EXPLOITATION DE PETITE MINE POUR FER</t>
  </si>
  <si>
    <t>Date d'expiration</t>
  </si>
  <si>
    <t xml:space="preserve">ZARAGOZA MINING SARL </t>
  </si>
  <si>
    <t>Gounounguedou</t>
  </si>
  <si>
    <t xml:space="preserve">WASMINE OR SARL </t>
  </si>
  <si>
    <t>3174/MMEE</t>
  </si>
  <si>
    <t>Fonkoura-Koré</t>
  </si>
  <si>
    <t>PERMIS D'EXPLOITATION POUR LES PHOSPHATES</t>
  </si>
  <si>
    <t>Toguna</t>
  </si>
  <si>
    <t>96-124/PM-RM</t>
  </si>
  <si>
    <t>Phosph</t>
  </si>
  <si>
    <t>Tilemsi</t>
  </si>
  <si>
    <t>Trsf de Sept 05/02/10</t>
  </si>
  <si>
    <t>PERMIS D'EXPLOITATION POUR LE MANGANESE</t>
  </si>
  <si>
    <t>Mali Manganèse</t>
  </si>
  <si>
    <t>11-441/PM-RM</t>
  </si>
  <si>
    <t>Manganèse</t>
  </si>
  <si>
    <t>Tassiga</t>
  </si>
  <si>
    <t>Trf de Metals Mass (20/12/12) à Mali Manganèse</t>
  </si>
  <si>
    <t>SITUATION DES AUTORISATIONS DE PROSPECTION</t>
  </si>
  <si>
    <t>Date-attrib</t>
  </si>
  <si>
    <t>District minier</t>
  </si>
  <si>
    <t>Date_renv</t>
  </si>
  <si>
    <t xml:space="preserve">Extension </t>
  </si>
  <si>
    <t>SORETRACO Sarl</t>
  </si>
  <si>
    <t>3952/MM</t>
  </si>
  <si>
    <t>Bantankoto-Sud</t>
  </si>
  <si>
    <t>N°1933/MMP du 27/05/2020</t>
  </si>
  <si>
    <t>0398/MMP</t>
  </si>
  <si>
    <t>Faragoue</t>
  </si>
  <si>
    <t>Tenemakan Gold Sarl</t>
  </si>
  <si>
    <t>Fékola-Sud</t>
  </si>
  <si>
    <t>FENG.YI SARL</t>
  </si>
  <si>
    <t>2606/MMP</t>
  </si>
  <si>
    <t>Bédea</t>
  </si>
  <si>
    <t>Dampan Ressources Sarl</t>
  </si>
  <si>
    <t>4114/MMP</t>
  </si>
  <si>
    <t>Bantako-Nord</t>
  </si>
  <si>
    <t>N°2021-4345/MMEE 20/10/2021</t>
  </si>
  <si>
    <t>Mdf N°19_3940/MMP 04/11/2019</t>
  </si>
  <si>
    <t>Company Mines and Career (COMICAR Sarl)</t>
  </si>
  <si>
    <t>4558/MMP</t>
  </si>
  <si>
    <t>Dialafara-Khama</t>
  </si>
  <si>
    <t>Sahasra Gold Mining Sarl</t>
  </si>
  <si>
    <t>1217/MMP</t>
  </si>
  <si>
    <t>Falako</t>
  </si>
  <si>
    <t>N°2022-3009/MMEE-SG du 13/07/2022</t>
  </si>
  <si>
    <t>Chemazen Mines Mali Sarl</t>
  </si>
  <si>
    <t>Badalabougou</t>
  </si>
  <si>
    <t>Kanagaba</t>
  </si>
  <si>
    <t>Sikamine Sarl</t>
  </si>
  <si>
    <t>0293/MMP</t>
  </si>
  <si>
    <t>Monéa-Sud</t>
  </si>
  <si>
    <t>Sheng Tong Sarl</t>
  </si>
  <si>
    <t>2081/MMP</t>
  </si>
  <si>
    <t>Walia-Ouest</t>
  </si>
  <si>
    <t>Trf de Sk Company N°2047/MMEE DU 05/05/2021</t>
  </si>
  <si>
    <t xml:space="preserve">PERMIS DE RECHERCHE POUR URANIUM </t>
  </si>
  <si>
    <t>Date_renv 2</t>
  </si>
  <si>
    <t>Singking Mines du Mali Sarl</t>
  </si>
  <si>
    <t xml:space="preserve">N°0555/MIM </t>
  </si>
  <si>
    <t>Uranium</t>
  </si>
  <si>
    <t>Afarat-Sud</t>
  </si>
  <si>
    <t>Kidal</t>
  </si>
  <si>
    <t>Delta Exploration Mali Sarl</t>
  </si>
  <si>
    <t>N°2955/MM</t>
  </si>
  <si>
    <t>Faléa</t>
  </si>
  <si>
    <t>N°18-3208/MMP 31/8/2018</t>
  </si>
  <si>
    <t>N° 2031/MMEE 05/05/2021</t>
  </si>
  <si>
    <t>Mdf N°0394/MM 21/02/2017</t>
  </si>
  <si>
    <t>N°4276/MMP</t>
  </si>
  <si>
    <t>Madini</t>
  </si>
  <si>
    <t>Mdf N°2103/MMP 01/08/2019</t>
  </si>
  <si>
    <t>N°2022-1644/MMEE-SG du 20/05/2022</t>
  </si>
  <si>
    <t>PERMIS POUR LE LITHIUM</t>
  </si>
  <si>
    <t>detenteur</t>
  </si>
  <si>
    <t>num_attrib</t>
  </si>
  <si>
    <t>date-attrib</t>
  </si>
  <si>
    <t>localité</t>
  </si>
  <si>
    <t>district minier</t>
  </si>
  <si>
    <t>sup (km2)</t>
  </si>
  <si>
    <t>date_renv</t>
  </si>
  <si>
    <t>date_renv 2</t>
  </si>
  <si>
    <t>Xantus Exploration  Sarl</t>
  </si>
  <si>
    <t>2374/MM</t>
  </si>
  <si>
    <t>Diéba</t>
  </si>
  <si>
    <t>N°2021-2792/MMEE-SG du 02/08/2021</t>
  </si>
  <si>
    <t>Xantus Mali Sarl</t>
  </si>
  <si>
    <t>2375/MM</t>
  </si>
  <si>
    <t>Diéba-Nord</t>
  </si>
  <si>
    <t>N°2021-2793/MMEE-SG du 02/08/2021</t>
  </si>
  <si>
    <t>2760/MM</t>
  </si>
  <si>
    <t>Soumaya</t>
  </si>
  <si>
    <t>N°2021-2791/MMEE-SG du 02/08/2021</t>
  </si>
  <si>
    <t>Naswan Lithium Sarl</t>
  </si>
  <si>
    <t>3826/MM</t>
  </si>
  <si>
    <t>Djidje</t>
  </si>
  <si>
    <t>N°2021-2790/MMEE-SG du 02/08/2021</t>
  </si>
  <si>
    <t>4103/MM</t>
  </si>
  <si>
    <t>Meniambala</t>
  </si>
  <si>
    <t>N°2021-2789/MMEE-SG du 02/08/2021</t>
  </si>
  <si>
    <t>Intermin Lithium Sarl</t>
  </si>
  <si>
    <t>0742/MM</t>
  </si>
  <si>
    <t>N°2022-0276/MMEE-SG du 21/02/2022</t>
  </si>
  <si>
    <t>1115/MMP</t>
  </si>
  <si>
    <t>Dogobala</t>
  </si>
  <si>
    <t>1584/MMP</t>
  </si>
  <si>
    <t>Gouna</t>
  </si>
  <si>
    <t>N°2022-0275/MMEE-SG du 21/02/2022</t>
  </si>
  <si>
    <t>Bambara Resources Sarl</t>
  </si>
  <si>
    <t>4486/MMP</t>
  </si>
  <si>
    <t>Nkemene-Ouest</t>
  </si>
  <si>
    <t>4537/MMP</t>
  </si>
  <si>
    <t>Mafélé-Ouest</t>
  </si>
  <si>
    <t>MALI ENERGY LITHIUM SARL</t>
  </si>
  <si>
    <t>3938/MMP</t>
  </si>
  <si>
    <t>Toula</t>
  </si>
  <si>
    <t>TSF de SANOU STAR RESOURCES à MALI ENERGY LITHIUM SARL par arrêté N°2022-4322/ MMEE-SG du 16 septembre 2022</t>
  </si>
  <si>
    <t>International Goldfields Sarl</t>
  </si>
  <si>
    <t xml:space="preserve">0072/MMP </t>
  </si>
  <si>
    <t>Sogola-Nord</t>
  </si>
  <si>
    <t>Mdf N°3247/MMEE 31/12/2020</t>
  </si>
  <si>
    <t>0073/MMP</t>
  </si>
  <si>
    <t>Faradiélé</t>
  </si>
  <si>
    <t>Mdf N°3246/MMEE 31/12/2020</t>
  </si>
  <si>
    <t>Africaine Mining Travaux Publics (S.A.M.T.P SARL)</t>
  </si>
  <si>
    <t>1043/MMP</t>
  </si>
  <si>
    <t>Kankéléna</t>
  </si>
  <si>
    <t>2613/MMEE</t>
  </si>
  <si>
    <t xml:space="preserve">Lithium </t>
  </si>
  <si>
    <t>Bougoula</t>
  </si>
  <si>
    <t>Mdf par arrêté N°2022-1676/MMEE-SG du 23/05/2022</t>
  </si>
  <si>
    <t>Mine Kale Forage Sarl</t>
  </si>
  <si>
    <t>4743/MMEE</t>
  </si>
  <si>
    <t>Kissa</t>
  </si>
  <si>
    <t xml:space="preserve">MATRIX MINING SARL </t>
  </si>
  <si>
    <t>0913/MMEE</t>
  </si>
  <si>
    <t>Dierila</t>
  </si>
  <si>
    <t xml:space="preserve">FOKOLORE MINING "SFM" SARL </t>
  </si>
  <si>
    <t>3419/MMEE</t>
  </si>
  <si>
    <t>A.L.M.R.M SARLU</t>
  </si>
  <si>
    <t>Ngonzana</t>
  </si>
  <si>
    <t>3763/MMEE</t>
  </si>
  <si>
    <t>Kologo</t>
  </si>
  <si>
    <t xml:space="preserve">MINERAL MANAGEMENT CONSULTING (M.M.C) SARL </t>
  </si>
  <si>
    <t>3766/MMEE</t>
  </si>
  <si>
    <t xml:space="preserve">Bérian </t>
  </si>
  <si>
    <t>RECHERCHE POUR LES PHOSPHATES</t>
  </si>
  <si>
    <t>137/MM</t>
  </si>
  <si>
    <t>Aderfoul</t>
  </si>
  <si>
    <t>Gao</t>
  </si>
  <si>
    <t>N°3582/MM  du 11/10/2016</t>
  </si>
  <si>
    <t>N°2059/MMP 25/06/2018</t>
  </si>
  <si>
    <t>3191/MM</t>
  </si>
  <si>
    <t>Telatai</t>
  </si>
  <si>
    <t>Mdf N°298/MMP du 12/02/2020</t>
  </si>
  <si>
    <t>3712/MMP</t>
  </si>
  <si>
    <t>Tarkint-Est</t>
  </si>
  <si>
    <t>4217/MMP</t>
  </si>
  <si>
    <t>Bourem</t>
  </si>
  <si>
    <t>SITUATION DES TITRES MINIERS DE LA SOCIETE DESERT GOLD MALI SARL ET DE SES PARTENAIRES (JOINT-VENTURE)</t>
  </si>
  <si>
    <t>N° d'attribution</t>
  </si>
  <si>
    <t>Date d'attribution</t>
  </si>
  <si>
    <t>District Géologique</t>
  </si>
  <si>
    <t>N° et date du premier renouvellement</t>
  </si>
  <si>
    <t>Type de titre</t>
  </si>
  <si>
    <t xml:space="preserve">En cours renouvement </t>
  </si>
  <si>
    <t>Permis de recherche</t>
  </si>
  <si>
    <t>Permis d'exploitation de Petite mine</t>
  </si>
  <si>
    <t>Transféré de Transafrika Mali Sa à Desert Gold Mali SARL par arrêté N°2197/MMP-SG du 07/08/2019</t>
  </si>
  <si>
    <t>Harmatan Sarl</t>
  </si>
  <si>
    <t>Trsf de Etruscan Resources à Desert Gold Mali Sarl par arrêté N°3240/MMEE 31/12/2020</t>
  </si>
  <si>
    <t>4843/MMEE</t>
  </si>
  <si>
    <t>Kamana</t>
  </si>
  <si>
    <t>SITUATION DES TITRES VALIDES</t>
  </si>
  <si>
    <t xml:space="preserve">Rapports non fournis </t>
  </si>
  <si>
    <t xml:space="preserve">Taxes superficiaires non payées </t>
  </si>
  <si>
    <t>Néant</t>
  </si>
  <si>
    <t>2022= 300 000 F CFA</t>
  </si>
  <si>
    <t>2022 = 400 000 F CFA</t>
  </si>
  <si>
    <t>Annexe 8 – Etat des titres octroyés en 2023</t>
  </si>
  <si>
    <t>Il n' y a pas eu d'attribution de titres en 2023</t>
  </si>
  <si>
    <t>Annexe 9 – Liste des Sous traitants De la  DGE</t>
  </si>
  <si>
    <t>Contribuable</t>
  </si>
  <si>
    <t>DRI</t>
  </si>
  <si>
    <t>TOTAL</t>
  </si>
  <si>
    <t>Annexe 10 – Fiche de conciliation par société</t>
  </si>
  <si>
    <t>Annexe 10 - (1)</t>
  </si>
  <si>
    <t>Annexe 10 - (2)</t>
  </si>
  <si>
    <t>Annexe 10 - (3)</t>
  </si>
  <si>
    <t>Annexe 10 - (4)</t>
  </si>
  <si>
    <t>Annexe 10 - (5)</t>
  </si>
  <si>
    <t>Annexe 10 - (6)</t>
  </si>
  <si>
    <t>Annexe 10 - (7)</t>
  </si>
  <si>
    <t>Annexe 10 - (8)</t>
  </si>
  <si>
    <t>Annexe 10 - (9)</t>
  </si>
  <si>
    <t>Annexe 10 - (10)</t>
  </si>
  <si>
    <t>Annexe 10 - (11)</t>
  </si>
  <si>
    <t>Annexe 10 - (12)</t>
  </si>
  <si>
    <t>Annexe 10 - (13)</t>
  </si>
  <si>
    <t>Annexe 10 - (14)</t>
  </si>
  <si>
    <t>Annexe 10 - (15)</t>
  </si>
  <si>
    <t>Annexe 10 - (16)</t>
  </si>
  <si>
    <t>Annexe 10 - (17)</t>
  </si>
  <si>
    <t>Annexe 10 - (18)</t>
  </si>
  <si>
    <t>Annexe 10 - (19)</t>
  </si>
  <si>
    <t>Annexe 10 - (20)</t>
  </si>
  <si>
    <t>Annexe 10 - (21)</t>
  </si>
  <si>
    <t>Annexe 10 - (22)</t>
  </si>
  <si>
    <t>Annexe 10 - (23)</t>
  </si>
  <si>
    <t>Annexe 10 - (24)</t>
  </si>
  <si>
    <t>Annexe 10 - (25)</t>
  </si>
  <si>
    <t>Annexe 10 - (26)</t>
  </si>
  <si>
    <t>Annexe 10 - (27)</t>
  </si>
  <si>
    <t>Annexe 10 - (28)</t>
  </si>
  <si>
    <t>Annexe 10 - (29)</t>
  </si>
  <si>
    <t>Annexe 10 - (30)</t>
  </si>
  <si>
    <t>Annexe 10 - (31)</t>
  </si>
  <si>
    <t>PETROMA SA </t>
  </si>
  <si>
    <t>Nom de la societé:</t>
  </si>
  <si>
    <t>Année:</t>
  </si>
  <si>
    <t>Taxes</t>
  </si>
  <si>
    <t>Déclarations initiales</t>
  </si>
  <si>
    <t>Ajustements</t>
  </si>
  <si>
    <t>Montants après ajustements</t>
  </si>
  <si>
    <t>Sociétés</t>
  </si>
  <si>
    <t>Régies</t>
  </si>
  <si>
    <t>Différence</t>
  </si>
  <si>
    <t>Taxe ad valorem</t>
  </si>
  <si>
    <t>Dividendes</t>
  </si>
  <si>
    <t>Redevance superficiaire</t>
  </si>
  <si>
    <t>Contribution pour prestation de service rendu</t>
  </si>
  <si>
    <t>Droit de Timbre</t>
  </si>
  <si>
    <t>Droit d'enregistrement</t>
  </si>
  <si>
    <t>Impôt spécial sur certains produits (ISCP)</t>
  </si>
  <si>
    <t>IRVM</t>
  </si>
  <si>
    <t>Impôt sur les sociétés (Acomptes Provisionnels)</t>
  </si>
  <si>
    <t>Taxe de logement</t>
  </si>
  <si>
    <t>Taxe de formation professionnelle</t>
  </si>
  <si>
    <t>Contribution forfaitaire à la charge de l’employeur</t>
  </si>
  <si>
    <t>Taxe emploi jeune</t>
  </si>
  <si>
    <t>TVA</t>
  </si>
  <si>
    <t>Impôt sur le traitement des salaires</t>
  </si>
  <si>
    <t>Retenues BIC</t>
  </si>
  <si>
    <t>Retenues TVA</t>
  </si>
  <si>
    <t>Retenues IRF</t>
  </si>
  <si>
    <t>Autres retenues à la source</t>
  </si>
  <si>
    <t>Contribution Générale de solidarité</t>
  </si>
  <si>
    <t>Pénalités</t>
  </si>
  <si>
    <t>Redevances superficiaires</t>
  </si>
  <si>
    <t>Taxe de délivrance</t>
  </si>
  <si>
    <t>Taxe de renouvellement</t>
  </si>
  <si>
    <t>Taxe d’extraction (ramassage)</t>
  </si>
  <si>
    <t>Taxe sur plus value sur transfert de titre</t>
  </si>
  <si>
    <t>Taxe de convention</t>
  </si>
  <si>
    <t>Taxe de transfert</t>
  </si>
  <si>
    <t>Droits et taxes</t>
  </si>
  <si>
    <t>Pénalités et contentieux</t>
  </si>
  <si>
    <t>Patentes</t>
  </si>
  <si>
    <t>Taxes voiries</t>
  </si>
  <si>
    <t>Taxe superficiaire</t>
  </si>
  <si>
    <t>Fonds de promotion et de formation</t>
  </si>
  <si>
    <t>Taxe de reouvellement</t>
  </si>
  <si>
    <t>Taxe de delivrance</t>
  </si>
  <si>
    <t xml:space="preserve">Cotisations sociales </t>
  </si>
  <si>
    <t>Assurances Maladie Obligatoires (AMO)</t>
  </si>
  <si>
    <t>Taxes et redevances eau</t>
  </si>
  <si>
    <t>TOUS</t>
  </si>
  <si>
    <t>Paiements sociaux volontaire</t>
  </si>
  <si>
    <t>Autres flux de paiements significatifs</t>
  </si>
  <si>
    <t>paiements sociaux volontaire</t>
  </si>
  <si>
    <t>paiements sociaux obligatoires</t>
  </si>
  <si>
    <t>Taxe voirie</t>
  </si>
  <si>
    <t>Taxe de Voirie</t>
  </si>
  <si>
    <t>Taxe de voirie</t>
  </si>
  <si>
    <t>BAGAMA MINING</t>
  </si>
  <si>
    <t>Annexe 11 – Détail des transactions effectuées avec les fournisseurs locaux en 2023</t>
  </si>
  <si>
    <t>NIF Fournisseur Local</t>
  </si>
  <si>
    <t>Nom Fournisseur Local</t>
  </si>
  <si>
    <t>Le fournisseur est-il un sous traitant conformément à l'article 41 du code minier ?</t>
  </si>
  <si>
    <t>Adresse</t>
  </si>
  <si>
    <t>Nature de la prestation</t>
  </si>
  <si>
    <t>Nombre de marchés exécutés</t>
  </si>
  <si>
    <t xml:space="preserve">Montant total des marchés </t>
  </si>
  <si>
    <t>Valeurs des Fournitures des biens et services payés en 2023</t>
  </si>
  <si>
    <t>Localité de la prestation ou de la livraison</t>
  </si>
  <si>
    <t>Autres commentaires</t>
  </si>
  <si>
    <t>082243667 X</t>
  </si>
  <si>
    <t>TRANSPORT LOGISTIQUE COMMERCE SARL (TLC)</t>
  </si>
  <si>
    <t>HYPPODROME II EN FACE DE LA MOSQUEE</t>
  </si>
  <si>
    <t>SERVICE</t>
  </si>
  <si>
    <t>087800186 R</t>
  </si>
  <si>
    <t>EDM SA</t>
  </si>
  <si>
    <t>SQUARE LUMUMBA BP 69 BAMAKO</t>
  </si>
  <si>
    <t>ACHAT DE BIEN</t>
  </si>
  <si>
    <t>087000227 G</t>
  </si>
  <si>
    <t>CARRIERES MINES TRAVAUX PUBLICS (CMTP)</t>
  </si>
  <si>
    <t xml:space="preserve">GARE DE MARCHANDISES </t>
  </si>
  <si>
    <t>BIEN</t>
  </si>
  <si>
    <t>025038355 M</t>
  </si>
  <si>
    <t>HTL SARL</t>
  </si>
  <si>
    <t>TITIBOUGOU FACE USINE DE NATTES BAMAKO MALI</t>
  </si>
  <si>
    <t>083329428 W</t>
  </si>
  <si>
    <t>NIANGADOU DISTRIBUTION COMPAGNIE NDC</t>
  </si>
  <si>
    <t xml:space="preserve">QUARTIER COMMERCIAL, IMM ALOU KOUMA </t>
  </si>
  <si>
    <t>086122047 T</t>
  </si>
  <si>
    <t>ETS DIARRA BATHILY SARL</t>
  </si>
  <si>
    <t>BANANKABOUGOU, RUE 620, PORTE 104</t>
  </si>
  <si>
    <t>085126812 D</t>
  </si>
  <si>
    <t>CORRIDOR DE COMMERCE DE PRODUITS PETROLIERS</t>
  </si>
  <si>
    <t>QUARTIER MALI; IMMEUBLE GOLFA</t>
  </si>
  <si>
    <t>086150882 X</t>
  </si>
  <si>
    <t xml:space="preserve">LOGISTIQUE ET SERVICES LS </t>
  </si>
  <si>
    <t>HIPPODROME RUE NC PORTE 214</t>
  </si>
  <si>
    <t>087800673 R</t>
  </si>
  <si>
    <t>ORYX MALI SA</t>
  </si>
  <si>
    <t>NIARELA RUE 428, PORTE 1399</t>
  </si>
  <si>
    <t>025017795 N</t>
  </si>
  <si>
    <t>TOGUNA MINING CORPORATION</t>
  </si>
  <si>
    <t>KATI</t>
  </si>
  <si>
    <t>083338989 M</t>
  </si>
  <si>
    <t>TRAORE ABDOU - ZOULCA DA</t>
  </si>
  <si>
    <t>BANANKABOUGOU TERMINUS PRES STATION PETRO EMY</t>
  </si>
  <si>
    <t>08335927 A</t>
  </si>
  <si>
    <t xml:space="preserve">SOBAKA </t>
  </si>
  <si>
    <t>QUARTIER DU FLEUVE IMM. NANA THIERNO</t>
  </si>
  <si>
    <t>083337743 X</t>
  </si>
  <si>
    <t>DJIKINE HOLDING SARL</t>
  </si>
  <si>
    <t>HAMDALLAYE ACI 2000 RUE 391 PORTE 492 PLACE CAN</t>
  </si>
  <si>
    <t>086123147 J</t>
  </si>
  <si>
    <t>AMS TRANSIT</t>
  </si>
  <si>
    <t xml:space="preserve">IMM. AMS BANAKABOUGOU FACE COUR SUPREME </t>
  </si>
  <si>
    <t>084122097 K</t>
  </si>
  <si>
    <t>CAHT SARL</t>
  </si>
  <si>
    <t>HAMDALLAYE ACI 2000; AVENUE DU MALI IMM. SAMAK</t>
  </si>
  <si>
    <t>086143652 T</t>
  </si>
  <si>
    <t xml:space="preserve">TRANSIT KAMANE </t>
  </si>
  <si>
    <t>BANANKABOUGOU RUE 626, PORTE 189</t>
  </si>
  <si>
    <t>083334863 X</t>
  </si>
  <si>
    <t>DJIKINE GLOBAL SERVICES</t>
  </si>
  <si>
    <t>BAMAKO, MALI</t>
  </si>
  <si>
    <t>085150998 F</t>
  </si>
  <si>
    <t>MALI GLOBAL LOGISTICS (MGL)</t>
  </si>
  <si>
    <t xml:space="preserve">DJELIBOUGOU BKO </t>
  </si>
  <si>
    <t>086150958 C</t>
  </si>
  <si>
    <t xml:space="preserve">ETS TOUMANI COULIBALY </t>
  </si>
  <si>
    <t>081130862 A</t>
  </si>
  <si>
    <t>SOYAK SARL</t>
  </si>
  <si>
    <t>DJELIBOUGOU RTE DE KOULIKORO-BKO-MALI</t>
  </si>
  <si>
    <t>086159124 V</t>
  </si>
  <si>
    <t>ETS FOUSSENY BERTHE IMPORT EXPORT</t>
  </si>
  <si>
    <t>FALADIE RUE 318 PORTE 103 COMMUNE VI BKO</t>
  </si>
  <si>
    <t>081119975 G</t>
  </si>
  <si>
    <t>AXE SECURITE MALI (AXESM)</t>
  </si>
  <si>
    <t>KOROFINA NORD - RUE 124 PORTE 395 BAMAKO </t>
  </si>
  <si>
    <t>051010264 Y</t>
  </si>
  <si>
    <t xml:space="preserve">ETABLISSEMENTS ALY YATTASSAYE </t>
  </si>
  <si>
    <t>SEVARE SOCOURA-MALI</t>
  </si>
  <si>
    <t>087800022 D</t>
  </si>
  <si>
    <t>SAHAM-ASSURANCE</t>
  </si>
  <si>
    <t>084123270 L</t>
  </si>
  <si>
    <t xml:space="preserve">UMO MALI </t>
  </si>
  <si>
    <t>HAMDALLAYE ACI 2000 DERRIERE HOTEL BOUNA</t>
  </si>
  <si>
    <t>084110263 G</t>
  </si>
  <si>
    <t>ANTARES</t>
  </si>
  <si>
    <t>HAMDALLAYE ACI - IMMEUBLE BALDE - BLOC 1 - 2EME ETAGE - BP E 4068 BAMAKO</t>
  </si>
  <si>
    <t>085131084 V</t>
  </si>
  <si>
    <t>GROUP KABDOU</t>
  </si>
  <si>
    <t>086151920 N</t>
  </si>
  <si>
    <t>SAHEL LOGISTIC ET TRANSPORT SARL</t>
  </si>
  <si>
    <t>FALADIE RUE 766 PORTE 45 BKO MALI</t>
  </si>
  <si>
    <t>081133737 P</t>
  </si>
  <si>
    <t xml:space="preserve">HAMNIA ET FILS </t>
  </si>
  <si>
    <t>087800251 N</t>
  </si>
  <si>
    <t>087800469 G</t>
  </si>
  <si>
    <t>ORANGE MALI SA</t>
  </si>
  <si>
    <t>HAMDALAYE ACI 2000</t>
  </si>
  <si>
    <t>0822223814X</t>
  </si>
  <si>
    <t>SMT</t>
  </si>
  <si>
    <t>YIRIMADIO RN A 400 METRE DU STADE 26 MARS</t>
  </si>
  <si>
    <t>086135387 M</t>
  </si>
  <si>
    <t>SOCIETE ISC TRANSIT</t>
  </si>
  <si>
    <t>BANANKABOUGOU MARCHE</t>
  </si>
  <si>
    <t>083338547 B</t>
  </si>
  <si>
    <t>GROUPE AGROBUSINESS-SARL</t>
  </si>
  <si>
    <t>HAMDALLAYE ACI 2000 PLACE CAN</t>
  </si>
  <si>
    <t>084127573 C</t>
  </si>
  <si>
    <t>PROPLUS</t>
  </si>
  <si>
    <t>SEBENIKORO</t>
  </si>
  <si>
    <t>083328278 W</t>
  </si>
  <si>
    <t xml:space="preserve">NIEX SARL </t>
  </si>
  <si>
    <t>QUARTIER DU FLEUVE MARCHE IMM NIMAGALA BUR N°193 B</t>
  </si>
  <si>
    <t>O83340732 L</t>
  </si>
  <si>
    <t>ENTREPRISE NIANGADOU SERVICE</t>
  </si>
  <si>
    <t>BAMAKO COURA IMMUBLE YARA RUE 359 P 400</t>
  </si>
  <si>
    <t>084126209 P</t>
  </si>
  <si>
    <t>HUMAN-AGENCE GEST° RES. HUMA</t>
  </si>
  <si>
    <t>085128544 V</t>
  </si>
  <si>
    <t>PLEXUS SARL</t>
  </si>
  <si>
    <t>KALABAN COURA RUE 272 PORTE NC</t>
  </si>
  <si>
    <t>083318569 R</t>
  </si>
  <si>
    <t>TRANSPORT SENEGAL MALI (TSM)</t>
  </si>
  <si>
    <t>200 RUE 313, QUARTIER DU FLEUVE BP 1997</t>
  </si>
  <si>
    <t>087800217 R</t>
  </si>
  <si>
    <t>EGCC INTERNATIONAL</t>
  </si>
  <si>
    <t xml:space="preserve">RUE 25, PORTE 271, BADALABOUGOU-EST BP 7378 </t>
  </si>
  <si>
    <t>083340281 K</t>
  </si>
  <si>
    <t>DIM (DIANGO INDUSTRIES &amp; MINES SARL)</t>
  </si>
  <si>
    <t xml:space="preserve">BKO SAME CITE ELFARAKO </t>
  </si>
  <si>
    <t>084127654 C</t>
  </si>
  <si>
    <t>AFRIMINE SOLUTIONS SARL</t>
  </si>
  <si>
    <t>083200987 D</t>
  </si>
  <si>
    <t xml:space="preserve">BATIMAT </t>
  </si>
  <si>
    <t>RUE KARAMOKO DIABY; IMMEUBLE SYLLA</t>
  </si>
  <si>
    <t>084131783 T</t>
  </si>
  <si>
    <t>KEITA FATOUMATA OUANE</t>
  </si>
  <si>
    <t>BAMAKO CITE DU NIGER  RUE 12 P 3014</t>
  </si>
  <si>
    <t>NEANT</t>
  </si>
  <si>
    <t>085141947Y</t>
  </si>
  <si>
    <t>AA MULTI SERVICES ET TELECOM</t>
  </si>
  <si>
    <t>Kalabancoura ACI Rue 288 porte 20</t>
  </si>
  <si>
    <t>Prestation de services</t>
  </si>
  <si>
    <t>KOMANA</t>
  </si>
  <si>
    <t>082227941G</t>
  </si>
  <si>
    <t>ADAMA TRAORE</t>
  </si>
  <si>
    <t>Niarela Immeuble Diarisso</t>
  </si>
  <si>
    <t>082236581K</t>
  </si>
  <si>
    <t>ADK VISION</t>
  </si>
  <si>
    <t>Hippodrome rue 30 porte 192</t>
  </si>
  <si>
    <t>Maintenancier</t>
  </si>
  <si>
    <t>082203924 D</t>
  </si>
  <si>
    <t>Kalaban Coura ACI extension</t>
  </si>
  <si>
    <t>Sous-traitant Minier</t>
  </si>
  <si>
    <t>AEMS</t>
  </si>
  <si>
    <t>Yirimadio en Face du</t>
  </si>
  <si>
    <t>086129951R</t>
  </si>
  <si>
    <t>AFRICA CONSTRUCTION CORP</t>
  </si>
  <si>
    <t>Yimadjo face stade 26 mars</t>
  </si>
  <si>
    <t>Sous Traitant</t>
  </si>
  <si>
    <t>087800193T</t>
  </si>
  <si>
    <t>AFRICA GLOBAL LOGISTICS MALI</t>
  </si>
  <si>
    <t>Hamdallaye ACI 2000 Immeuble DAKOLO BP 2454 Bamako MALI</t>
  </si>
  <si>
    <t xml:space="preserve">Transitaire </t>
  </si>
  <si>
    <t>081140203Y</t>
  </si>
  <si>
    <t>AFRIK EMPLOI</t>
  </si>
  <si>
    <t>Imm. Timbuctu rue de l'IER Sotuba</t>
  </si>
  <si>
    <t>Placement</t>
  </si>
  <si>
    <t>ACI 2000, Rue 360 IM Ramata Samassa Bamako,Mali</t>
  </si>
  <si>
    <t>Locataire de generateur</t>
  </si>
  <si>
    <t>082241381 L</t>
  </si>
  <si>
    <t>ALLIANCE POUR LE DEVEL. OPTHTAL. COMM.</t>
  </si>
  <si>
    <t>Missira rue 12 porte 1044</t>
  </si>
  <si>
    <t>Ophtalmologie</t>
  </si>
  <si>
    <t>AMRTP</t>
  </si>
  <si>
    <t>Hamdallaye ACI 2000</t>
  </si>
  <si>
    <t>Télécommunication</t>
  </si>
  <si>
    <t>082200639W</t>
  </si>
  <si>
    <t>APAVE MALI SARL</t>
  </si>
  <si>
    <t>Prestataire securite au Travail</t>
  </si>
  <si>
    <t>087800861C</t>
  </si>
  <si>
    <t>ATLANTIQUE ASSURANCES MALI</t>
  </si>
  <si>
    <t>Immeuble Atlantique Assurance</t>
  </si>
  <si>
    <t xml:space="preserve">Assureur </t>
  </si>
  <si>
    <t>082247972 B</t>
  </si>
  <si>
    <t>BABA HYDRAULICS SOLUTION AND SERVICES</t>
  </si>
  <si>
    <t>Immeuble Moctar Sylla route de Bougouba</t>
  </si>
  <si>
    <t>BABA HYDRAULICS SOULUTIONS&amp;SERV</t>
  </si>
  <si>
    <t>083323137Y</t>
  </si>
  <si>
    <t>BOUREIMA TIMBINE</t>
  </si>
  <si>
    <t>Bamakocoura en face du Jardin OMVS</t>
  </si>
  <si>
    <t xml:space="preserve">Papetier </t>
  </si>
  <si>
    <t>03200B443Y</t>
  </si>
  <si>
    <t>BUSINESS CENTER DSTV BAMAKO</t>
  </si>
  <si>
    <t>Banakabougou pres de lamosquee</t>
  </si>
  <si>
    <t>Fournisseur d'image</t>
  </si>
  <si>
    <t>083300326J</t>
  </si>
  <si>
    <t>CABINET ABT CONSEIL FISCAL</t>
  </si>
  <si>
    <t>Rue 378-ACI 2000</t>
  </si>
  <si>
    <t>Fiscaliste</t>
  </si>
  <si>
    <t>CANTONNEMENT EAUX ET FORETS</t>
  </si>
  <si>
    <t xml:space="preserve">Ministere de l'environnement </t>
  </si>
  <si>
    <t xml:space="preserve">Eau  et Forets </t>
  </si>
  <si>
    <t>083303666Y</t>
  </si>
  <si>
    <t>CENTRE D'INFEC. CHARL. MERIEUX</t>
  </si>
  <si>
    <t>Rue du Docteur Charles Merieux</t>
  </si>
  <si>
    <t>Laboratin</t>
  </si>
  <si>
    <t>084123119V</t>
  </si>
  <si>
    <t>CHEICK ABDRAHAMANE KASSIBO</t>
  </si>
  <si>
    <t>Magnambougou Fasso Kanu</t>
  </si>
  <si>
    <t>Locataire Maision</t>
  </si>
  <si>
    <t>087800791Y</t>
  </si>
  <si>
    <t>CIS MALI SARL</t>
  </si>
  <si>
    <t>Sotuba ACI,Rue de  IER</t>
  </si>
  <si>
    <t>Restaurateur</t>
  </si>
  <si>
    <t>086127356 F</t>
  </si>
  <si>
    <t>CONCEPT-TRADE-SERVICES</t>
  </si>
  <si>
    <t>Magnambougou rue 295 porte 102</t>
  </si>
  <si>
    <t>084132320D</t>
  </si>
  <si>
    <t>D.I.C EXPRESS - FEDEX</t>
  </si>
  <si>
    <t>Transport</t>
  </si>
  <si>
    <t>081125575R</t>
  </si>
  <si>
    <t>D3K</t>
  </si>
  <si>
    <t>Boulevard des armées Sotuba ACI</t>
  </si>
  <si>
    <t>DEMBA SYLLA</t>
  </si>
  <si>
    <t>Région de Sikasso</t>
  </si>
  <si>
    <t>087800133H</t>
  </si>
  <si>
    <t>DHL EXPRESS</t>
  </si>
  <si>
    <t>Quartier du fleuve rez-de</t>
  </si>
  <si>
    <t>Logistique fret</t>
  </si>
  <si>
    <t>086107562B</t>
  </si>
  <si>
    <t>DIARRA TRANSPORT</t>
  </si>
  <si>
    <t>Sogoniko zone commerciale</t>
  </si>
  <si>
    <t>Transporteur</t>
  </si>
  <si>
    <t>083340281K</t>
  </si>
  <si>
    <t>DIM SARL</t>
  </si>
  <si>
    <t>CIte El farako, Rue 0812, Porte 10</t>
  </si>
  <si>
    <t>Locateur engins lourds</t>
  </si>
  <si>
    <t>086130204 D</t>
  </si>
  <si>
    <t>DINA VOYAGES</t>
  </si>
  <si>
    <t>Sogoniko , Avenue de l'OUA</t>
  </si>
  <si>
    <t>DJOUMA COULIBALY</t>
  </si>
  <si>
    <t>Sirakoro Neguetana pres du marche</t>
  </si>
  <si>
    <t>084140114D</t>
  </si>
  <si>
    <t>DOUM-TECHENERGY</t>
  </si>
  <si>
    <t>64 44 44 88</t>
  </si>
  <si>
    <t>Prestataire de services</t>
  </si>
  <si>
    <t>Dr BOURAMA DIAKITE</t>
  </si>
  <si>
    <t>Kalabancoro Heremakono</t>
  </si>
  <si>
    <t>084104772Y</t>
  </si>
  <si>
    <t>DS-ELECTRONIQUE</t>
  </si>
  <si>
    <t>Lafiabougou rue 220-porte 337</t>
  </si>
  <si>
    <t>032001391A</t>
  </si>
  <si>
    <t>EAM - BTP</t>
  </si>
  <si>
    <t>Sanso</t>
  </si>
  <si>
    <t>087800186R</t>
  </si>
  <si>
    <t>ENERGIE DU MALI SA</t>
  </si>
  <si>
    <t>AV.Square Patrick Lumumba</t>
  </si>
  <si>
    <t>Fournisseur d,energie electrique</t>
  </si>
  <si>
    <t>084128939X</t>
  </si>
  <si>
    <t>ENGINEER SYSTEM ANY TIME SARL</t>
  </si>
  <si>
    <t>OUENZINDOUGOU RUE 35</t>
  </si>
  <si>
    <t xml:space="preserve">Electritien </t>
  </si>
  <si>
    <t>033000458T</t>
  </si>
  <si>
    <t>ENTR. KADER-DOUMBIA (EKD) SARL</t>
  </si>
  <si>
    <t>Bougoudalé koko</t>
  </si>
  <si>
    <t>085141077P</t>
  </si>
  <si>
    <t>ENTREP DESIRE OUATTARA SARL</t>
  </si>
  <si>
    <t>Bamako Kalaban Coura</t>
  </si>
  <si>
    <t>032002268D</t>
  </si>
  <si>
    <t>ENTREPRISE ASSANA KEMENANI NATENEYA</t>
  </si>
  <si>
    <t>086143673W</t>
  </si>
  <si>
    <t>ENTREPRISE COULIBALY BTP</t>
  </si>
  <si>
    <t>Senou  logo camp</t>
  </si>
  <si>
    <t>051005419F</t>
  </si>
  <si>
    <t>ENTREPRISE GOURMA PRESTAT GENE</t>
  </si>
  <si>
    <t>Bamako Sotuba pres du</t>
  </si>
  <si>
    <t>032002183Y</t>
  </si>
  <si>
    <t>ENTREPRISE KOMANA BAKARY EKB SARL</t>
  </si>
  <si>
    <t>Komana cercle de Yanfolila</t>
  </si>
  <si>
    <t>011001572A</t>
  </si>
  <si>
    <t>ENTREPRISE SAMBA TRAORE</t>
  </si>
  <si>
    <t>Bencounda pres du</t>
  </si>
  <si>
    <t>ENTREPRISE TRAORE &amp; FRERES</t>
  </si>
  <si>
    <t>Faladie Solola en face de la</t>
  </si>
  <si>
    <t>Route de Sotuba rue 78</t>
  </si>
  <si>
    <t>082230107T</t>
  </si>
  <si>
    <t>ESCORT SECURITE PRIVEE</t>
  </si>
  <si>
    <t>Cite du Niger 3075 rue revolution d octobre 013 Bamako</t>
  </si>
  <si>
    <t>ESDCO SARL</t>
  </si>
  <si>
    <t>Balaban coura, rue 260</t>
  </si>
  <si>
    <t>Environnementaliste</t>
  </si>
  <si>
    <t>ET.A.SI</t>
  </si>
  <si>
    <t>ETABLIS. DIAKITE - SOULEYMANE</t>
  </si>
  <si>
    <t>086132052D</t>
  </si>
  <si>
    <t>ETS MAMADOU DIENTA</t>
  </si>
  <si>
    <t xml:space="preserve">Marche Dibida Imm.ANPE face pharmacie populaire </t>
  </si>
  <si>
    <t>082207315G</t>
  </si>
  <si>
    <t>ETS MAMADOU MAKADJI</t>
  </si>
  <si>
    <t>085138490X</t>
  </si>
  <si>
    <t>EUROPEAN VOYAGE SARL</t>
  </si>
  <si>
    <t>Hamdalaye ACI 2000 rond</t>
  </si>
  <si>
    <t>Revendeur de Billet</t>
  </si>
  <si>
    <t>FALAYE SISSOKO</t>
  </si>
  <si>
    <t>Chef de Service local de</t>
  </si>
  <si>
    <t>FATIAGA KONE</t>
  </si>
  <si>
    <t>BAMAKO</t>
  </si>
  <si>
    <t>Consultant Geologue</t>
  </si>
  <si>
    <t>084115353T</t>
  </si>
  <si>
    <t>FATOUMATA SIDIBE DIARRA/AVOCAT</t>
  </si>
  <si>
    <t>HAMDALLAYE ACI 2000</t>
  </si>
  <si>
    <t>Avocat</t>
  </si>
  <si>
    <t>084132884X</t>
  </si>
  <si>
    <t>FIRE &amp; RESCUE CONSULTANT</t>
  </si>
  <si>
    <t>Hamdalaye ACI 2000, rue 340</t>
  </si>
  <si>
    <t>085100584L</t>
  </si>
  <si>
    <t>FORACO SAHEL</t>
  </si>
  <si>
    <t xml:space="preserve">Magnambougou plateau </t>
  </si>
  <si>
    <t>Operateur Forage</t>
  </si>
  <si>
    <t>FORAGE FTE DRILLING</t>
  </si>
  <si>
    <t>086128811K</t>
  </si>
  <si>
    <t>GENERAL CONSULTING &amp; SUPPLIES</t>
  </si>
  <si>
    <t>Falandie SEMA , Rue 886B, porte 667</t>
  </si>
  <si>
    <t>Fournisseur de bien</t>
  </si>
  <si>
    <t>GEOMATOS HOLDING GROUP</t>
  </si>
  <si>
    <t>032001496N</t>
  </si>
  <si>
    <t>GIE BALIMAYA</t>
  </si>
  <si>
    <t>Sanso-Tiorila c/Bougouni</t>
  </si>
  <si>
    <t xml:space="preserve">GIE </t>
  </si>
  <si>
    <t>036000582E</t>
  </si>
  <si>
    <t>GIE DJIGUISEME</t>
  </si>
  <si>
    <t>Bougoudale  Yanfolia 94 96 89 28</t>
  </si>
  <si>
    <t>GIE</t>
  </si>
  <si>
    <t>036000476G</t>
  </si>
  <si>
    <t>GIE SABOUGNUMA</t>
  </si>
  <si>
    <t>BOUGOUDALE</t>
  </si>
  <si>
    <t>036000520V</t>
  </si>
  <si>
    <t>GIE Yallancoro Multi-Service</t>
  </si>
  <si>
    <t>Yallancoro Soloba</t>
  </si>
  <si>
    <t>084132948Y</t>
  </si>
  <si>
    <t>GKS LOGISTICS</t>
  </si>
  <si>
    <t>Hamdallaye ACI 2000 rue des Flamboyants</t>
  </si>
  <si>
    <t xml:space="preserve">Transporteur </t>
  </si>
  <si>
    <t>086145308T</t>
  </si>
  <si>
    <t>GRED SARL</t>
  </si>
  <si>
    <t>Missabougou 200m imm. Mary Coulibaly</t>
  </si>
  <si>
    <t>Group. de labor. ALS Mali SARL</t>
  </si>
  <si>
    <t>036000317V</t>
  </si>
  <si>
    <t>HAMIDOU SAMAKE</t>
  </si>
  <si>
    <t>Yanfolila Bounoukobougou</t>
  </si>
  <si>
    <t xml:space="preserve">Vidange </t>
  </si>
  <si>
    <t>086118383D</t>
  </si>
  <si>
    <t>HANAKO SARL</t>
  </si>
  <si>
    <t>Imm Bemba BagayogoAvenue de l'OUA</t>
  </si>
  <si>
    <t>Informaticien</t>
  </si>
  <si>
    <t>086117077E</t>
  </si>
  <si>
    <t>HAROUNA DRAME-EXPERT COMPTABLE</t>
  </si>
  <si>
    <t>FALADIE RUE 418 - P83</t>
  </si>
  <si>
    <t>Commissaire aux Comptes</t>
  </si>
  <si>
    <t>031003634K</t>
  </si>
  <si>
    <t>HOTEL DU CINQUANTENAIRE</t>
  </si>
  <si>
    <t>Pres de la salle de spectacles</t>
  </si>
  <si>
    <t>Hotelerie</t>
  </si>
  <si>
    <t>IHSAN MINING SA</t>
  </si>
  <si>
    <t>084120998K</t>
  </si>
  <si>
    <t>IMAGRI SARL</t>
  </si>
  <si>
    <t>TABAKORO ROUTE SEGOU</t>
  </si>
  <si>
    <t>Mine</t>
  </si>
  <si>
    <t>086131149Y</t>
  </si>
  <si>
    <t>INDUSTRIE DE LA CHAUDRON. ET DU GENIE CIVIL SARL</t>
  </si>
  <si>
    <t>Cité UNICEF Près de Cité des enfants</t>
  </si>
  <si>
    <t>087800311H</t>
  </si>
  <si>
    <t>INJELEC MALI</t>
  </si>
  <si>
    <t xml:space="preserve">Avenue Cheick Zayed Hamdallaye </t>
  </si>
  <si>
    <t>Mecanicien</t>
  </si>
  <si>
    <t>INTELEC3</t>
  </si>
  <si>
    <t>087800828P</t>
  </si>
  <si>
    <t>INTER MINING SERVICES SARL</t>
  </si>
  <si>
    <t>HAMDALLAYE ACI 2000RUE 407 - PORTE 298</t>
  </si>
  <si>
    <t>086131753T</t>
  </si>
  <si>
    <t>INTERNATIONAL PARTNERS CONSUL.</t>
  </si>
  <si>
    <t>Immeuble Dédé Dembelé</t>
  </si>
  <si>
    <t>Consultant douane</t>
  </si>
  <si>
    <t>084131333G</t>
  </si>
  <si>
    <t>ISSA SIDIBE MENUISIER</t>
  </si>
  <si>
    <t>Bounoukobougou</t>
  </si>
  <si>
    <t xml:space="preserve">Menuisier </t>
  </si>
  <si>
    <t>Junction Mining</t>
  </si>
  <si>
    <t>Quartier du fleuve, commune III, ex immeub.Air France 3eme Etage Avenue Modibo Keita</t>
  </si>
  <si>
    <t>Sous traitant minier</t>
  </si>
  <si>
    <t>084114476Y</t>
  </si>
  <si>
    <t>KEITMOBILES SARL</t>
  </si>
  <si>
    <t>AVENUE CHEICK ZAYED IMM. ABK6</t>
  </si>
  <si>
    <t>085137939F</t>
  </si>
  <si>
    <t>KING LOGISTICS MALI</t>
  </si>
  <si>
    <t>RUE 238 PORTE 186</t>
  </si>
  <si>
    <t>LABORATOIRE NATIONAL DES EAUX</t>
  </si>
  <si>
    <t xml:space="preserve">Ministere des mines </t>
  </si>
  <si>
    <t>084136122H</t>
  </si>
  <si>
    <t>LOKATORS SAS</t>
  </si>
  <si>
    <t>ACI 2000 Immeuble Abdoulaye Bah rue331</t>
  </si>
  <si>
    <t>MAERSK LOGISTIC &amp; SERVIC. MALI</t>
  </si>
  <si>
    <t>-</t>
  </si>
  <si>
    <t>MAHAMADOU DJIBRILLA</t>
  </si>
  <si>
    <t>Geologue</t>
  </si>
  <si>
    <t>MAHAMOUDOU TOURE</t>
  </si>
  <si>
    <t>MALI MINING &amp; SERVICES SARL</t>
  </si>
  <si>
    <t>025038719T</t>
  </si>
  <si>
    <t>MALIBA METAL PLUS SARL</t>
  </si>
  <si>
    <t>Dialakorobougou nouvelle zone industrielle Mali</t>
  </si>
  <si>
    <t>MALIMAINT INGEN. INDUSTRIELLE</t>
  </si>
  <si>
    <t>Sebenikoro-Wereda apres Marche</t>
  </si>
  <si>
    <t>087800124J</t>
  </si>
  <si>
    <t>MALITEL</t>
  </si>
  <si>
    <t xml:space="preserve">Avenue Kasse Keita </t>
  </si>
  <si>
    <t>Operateur telephonique</t>
  </si>
  <si>
    <t>081133588W</t>
  </si>
  <si>
    <t>MAXI CAR GLOBAL SERVICES</t>
  </si>
  <si>
    <t>Route de Koulikoro pres de la station Oil libyan</t>
  </si>
  <si>
    <t>086156460V</t>
  </si>
  <si>
    <t>MEDIA TECH</t>
  </si>
  <si>
    <t xml:space="preserve">Faso kanu Nord </t>
  </si>
  <si>
    <t>MINING AND SAFETY SERVICES</t>
  </si>
  <si>
    <t>MODIBO YATTASSAYE</t>
  </si>
  <si>
    <t>Tabacoro cite des 886</t>
  </si>
  <si>
    <t>NGTC SARL</t>
  </si>
  <si>
    <t>Baco Djicoroni ACI/ rue 612</t>
  </si>
  <si>
    <t>ODIR SARL</t>
  </si>
  <si>
    <t>Bamako Sebenikoro RN5</t>
  </si>
  <si>
    <t>OFFICE MANKOURA KONE</t>
  </si>
  <si>
    <t>Près de la BDM FOUROU</t>
  </si>
  <si>
    <t>087000007A</t>
  </si>
  <si>
    <t>ONOMO HOTEL BAMAKO</t>
  </si>
  <si>
    <t>Quartier du fleuve entre</t>
  </si>
  <si>
    <t>087800469G</t>
  </si>
  <si>
    <t>ORANGE MALI</t>
  </si>
  <si>
    <t>PEXMON A SARL</t>
  </si>
  <si>
    <t>Bamako, Mali</t>
  </si>
  <si>
    <t>POLYCLINIQUE GUINDO</t>
  </si>
  <si>
    <t>POLYCLINIQUE LE RENOUVEAU</t>
  </si>
  <si>
    <t>083327834F</t>
  </si>
  <si>
    <t>PRIMA DISTRIBUTION SARL</t>
  </si>
  <si>
    <t>Niarela Rue 402 Porte 63 Bamako-Mali</t>
  </si>
  <si>
    <t>025011475Y</t>
  </si>
  <si>
    <t>PROSLABS MICROBIO CONSULT SARL</t>
  </si>
  <si>
    <t>Dialakorobougou ACI route de segou</t>
  </si>
  <si>
    <t>Expert</t>
  </si>
  <si>
    <t>RADIO BOUGOUDALE</t>
  </si>
  <si>
    <t>036000109N</t>
  </si>
  <si>
    <t>RADIO WASSOULOU</t>
  </si>
  <si>
    <t>Yanfolia ( region de Sikasso)</t>
  </si>
  <si>
    <t>Diffiseur Radio</t>
  </si>
  <si>
    <t>086140719V</t>
  </si>
  <si>
    <t>RAHMA SERVICES</t>
  </si>
  <si>
    <t>Magnambougou, rue 328</t>
  </si>
  <si>
    <t>Responsible Mining Services SARL</t>
  </si>
  <si>
    <t>082201337E</t>
  </si>
  <si>
    <t>SAER EMPLOI</t>
  </si>
  <si>
    <t>Hamdallaye ACI 2000, rue 311</t>
  </si>
  <si>
    <t>SAFETY VOYAGES SERVICES SARL S</t>
  </si>
  <si>
    <t>SAHEL AVIATION SERVICE</t>
  </si>
  <si>
    <t>086103191E</t>
  </si>
  <si>
    <t>SAHPAC SARL</t>
  </si>
  <si>
    <t>Faladié SEMA</t>
  </si>
  <si>
    <t>Pulverificateur</t>
  </si>
  <si>
    <t>SALDY TRADING &amp; CO</t>
  </si>
  <si>
    <t>082200620J</t>
  </si>
  <si>
    <t>SANLAM MALI</t>
  </si>
  <si>
    <t>Quartier du Fleuve , Boulevard du 22 Octobre</t>
  </si>
  <si>
    <t>082212708J</t>
  </si>
  <si>
    <t>SATGURU TRAVELS</t>
  </si>
  <si>
    <t>HAMDALLAYE ACI 200</t>
  </si>
  <si>
    <t>SEBA BADIAN KONARE</t>
  </si>
  <si>
    <t>SEKOU KEITA</t>
  </si>
  <si>
    <t>SFTP( Sté For.&amp;Trav.Publics)</t>
  </si>
  <si>
    <t xml:space="preserve">Hôtel Kamankolé Kayes BP:02 </t>
  </si>
  <si>
    <t>011000449G</t>
  </si>
  <si>
    <t>SGS MALI SARL</t>
  </si>
  <si>
    <t>Zone industrielle porte 40, rue 948 Sotuba</t>
  </si>
  <si>
    <t>084135698E</t>
  </si>
  <si>
    <t>SGSIM CORPORATION SARL</t>
  </si>
  <si>
    <t>Cite El farako, Rue 0812, Porte 10 Bamako Mali</t>
  </si>
  <si>
    <t>SHIVAM SARL</t>
  </si>
  <si>
    <t>033000354N</t>
  </si>
  <si>
    <t>SOCIETE YANGO BTP SARL</t>
  </si>
  <si>
    <t>082201166F</t>
  </si>
  <si>
    <t>SOGETRA</t>
  </si>
  <si>
    <t>Imm. Amadou Baouro Cissé</t>
  </si>
  <si>
    <t>083322274F</t>
  </si>
  <si>
    <t>SUNU ASSURANCE IARD MALI</t>
  </si>
  <si>
    <t>560 Avenue de la nation</t>
  </si>
  <si>
    <t>082213591K</t>
  </si>
  <si>
    <t>TEXTILE CONFECT SARL</t>
  </si>
  <si>
    <t>Rue RDA Bamako , tel 66 71 46 23</t>
  </si>
  <si>
    <t>Confection tenue</t>
  </si>
  <si>
    <t>085131885B</t>
  </si>
  <si>
    <t>TOOBON SERVICE</t>
  </si>
  <si>
    <t>Kalanba Coura Ext-sud</t>
  </si>
  <si>
    <t>084118761M</t>
  </si>
  <si>
    <t>AT-SERVICES</t>
  </si>
  <si>
    <t>Djicoroni Para cite des ifirmiers</t>
  </si>
  <si>
    <t>Menuiserie bois</t>
  </si>
  <si>
    <t>NEEMBA MALI</t>
  </si>
  <si>
    <t>TRIANGLE CONSULTING SERVICES</t>
  </si>
  <si>
    <t>Niamana,route nationale VI</t>
  </si>
  <si>
    <t>TROUGH MALI CONST &amp; SUPPLY SER</t>
  </si>
  <si>
    <t>OTC MALI</t>
  </si>
  <si>
    <t>400100141V</t>
  </si>
  <si>
    <t>Universit SciencTech &amp;Tech Bko</t>
  </si>
  <si>
    <t>Laboratoire de Biologie</t>
  </si>
  <si>
    <t>Universite</t>
  </si>
  <si>
    <t>PHARMACIE DU WASSOULOU</t>
  </si>
  <si>
    <t>087800626E</t>
  </si>
  <si>
    <t>SANDVIK MINING AND CONST. MALI SARL</t>
  </si>
  <si>
    <t>Route de Sotuba, Imm.AD Negoce</t>
  </si>
  <si>
    <t>083342047M</t>
  </si>
  <si>
    <t>SERVICE SIAKA KAMISSOKO</t>
  </si>
  <si>
    <t>Hamdallaye Aci 2000</t>
  </si>
  <si>
    <t>SEYDOU DOUMBIA</t>
  </si>
  <si>
    <t>08780001 X</t>
  </si>
  <si>
    <t>SOCIETE D'EXPERTISE COMPTABLE DIARRA</t>
  </si>
  <si>
    <t>Expert Comptable</t>
  </si>
  <si>
    <t>SOGEC SAS (Mandator of Joint-Venture)</t>
  </si>
  <si>
    <t>SOW NAFISSATOU</t>
  </si>
  <si>
    <t>Sebenicoro</t>
  </si>
  <si>
    <t xml:space="preserve">Consultant </t>
  </si>
  <si>
    <t>086115707F</t>
  </si>
  <si>
    <t>STEEL MALI SA</t>
  </si>
  <si>
    <t>Zone Industrielle Banankoro</t>
  </si>
  <si>
    <t>TARGET DRILLING SARL</t>
  </si>
  <si>
    <t>Missabougou près du 3eme pont</t>
  </si>
  <si>
    <t>085150842P</t>
  </si>
  <si>
    <t>TARGET MINING SERVICES MALI</t>
  </si>
  <si>
    <t>Sogoniko Avenue de l'OUA Imm.Karamoko Kane</t>
  </si>
  <si>
    <t>083317734P</t>
  </si>
  <si>
    <t>TECHNI PLUS MALI</t>
  </si>
  <si>
    <t>Imm. Alpha Gamby Marché Dibida</t>
  </si>
  <si>
    <t>085120140E</t>
  </si>
  <si>
    <t>YOUSSOUF MAIGA</t>
  </si>
  <si>
    <t>Bamako, Mali tél.76 43 58 58</t>
  </si>
  <si>
    <t>Traducteur</t>
  </si>
  <si>
    <t>Capital Drilling Mali SARL</t>
  </si>
  <si>
    <t>CERCLE DE KENIEBA</t>
  </si>
  <si>
    <t>014000876A</t>
  </si>
  <si>
    <t>EGFTP-SARL</t>
  </si>
  <si>
    <t>KENIEBA</t>
  </si>
  <si>
    <t>084140562L</t>
  </si>
  <si>
    <t>EKAF SERVICES SARL</t>
  </si>
  <si>
    <t>014000913N</t>
  </si>
  <si>
    <t>Entreprise Kenie Construction</t>
  </si>
  <si>
    <t>081138714P</t>
  </si>
  <si>
    <t>ENTREPRISE DIALLO ET SYLLA SERVICES</t>
  </si>
  <si>
    <t>085104783Y</t>
  </si>
  <si>
    <t>082228753E</t>
  </si>
  <si>
    <t>ETS Yahaya Keita</t>
  </si>
  <si>
    <t>087800642B</t>
  </si>
  <si>
    <t>ETS Zoumana Traore SARL</t>
  </si>
  <si>
    <t>085104707M</t>
  </si>
  <si>
    <t>Mali Communication</t>
  </si>
  <si>
    <t>087800064P</t>
  </si>
  <si>
    <t>Manutention Africaine Mali SA</t>
  </si>
  <si>
    <t>Misc supplier for op bal load</t>
  </si>
  <si>
    <t>084129125E</t>
  </si>
  <si>
    <t>MODERN SECURITY AND SERVICES MALI</t>
  </si>
  <si>
    <t>SGS Mali SARLU</t>
  </si>
  <si>
    <t>086156709C</t>
  </si>
  <si>
    <t>SMDF - SA</t>
  </si>
  <si>
    <t>086128007Y</t>
  </si>
  <si>
    <t>SOCIETE DIARRA SERVICES SARL</t>
  </si>
  <si>
    <t>086145160M</t>
  </si>
  <si>
    <t>TOP SERVICES SARL</t>
  </si>
  <si>
    <t>087800654H</t>
  </si>
  <si>
    <t>YARA-OIL SA</t>
  </si>
  <si>
    <t>086134156X</t>
  </si>
  <si>
    <t>DIABALY TRANSIT SARL</t>
  </si>
  <si>
    <t>Faladie / Bamako</t>
  </si>
  <si>
    <t>Transit</t>
  </si>
  <si>
    <t>Malien</t>
  </si>
  <si>
    <t>086122747E</t>
  </si>
  <si>
    <t>African Bio-Expertise Service SARL</t>
  </si>
  <si>
    <t>Banakabougou Bamako</t>
  </si>
  <si>
    <t>086116961Y</t>
  </si>
  <si>
    <t>ACT Engineering SARL</t>
  </si>
  <si>
    <t xml:space="preserve">Immeuble Banou Faladie </t>
  </si>
  <si>
    <t>082102048C</t>
  </si>
  <si>
    <t>Adama Niare</t>
  </si>
  <si>
    <t>Niarela Rue: 465-Porte:88</t>
  </si>
  <si>
    <t>085148202L</t>
  </si>
  <si>
    <t>Advanced Fire Global (Pty) - Sarl</t>
  </si>
  <si>
    <t>Cité du Niger 3, Villa 6A</t>
  </si>
  <si>
    <t>082221824R</t>
  </si>
  <si>
    <t>African Trade Market And Services S</t>
  </si>
  <si>
    <t>Bulevard du Peuple _ Mali</t>
  </si>
  <si>
    <t>085102342X</t>
  </si>
  <si>
    <t>AFRILOG MALI SA</t>
  </si>
  <si>
    <t>083340945V</t>
  </si>
  <si>
    <t>AGEC SARL</t>
  </si>
  <si>
    <t>Sotuba ACI Bamako</t>
  </si>
  <si>
    <t>AGL MALI</t>
  </si>
  <si>
    <t>082247602M</t>
  </si>
  <si>
    <t>AGRICS SARL</t>
  </si>
  <si>
    <t>ZONE INDUSTRIELLE</t>
  </si>
  <si>
    <t>083341584V</t>
  </si>
  <si>
    <t>AIO SERVICES</t>
  </si>
  <si>
    <t>Sotuba Bamako</t>
  </si>
  <si>
    <t>087800215V</t>
  </si>
  <si>
    <t>Air Liquide Mali</t>
  </si>
  <si>
    <t>Zone Industrielle Bamako</t>
  </si>
  <si>
    <t>023000460K</t>
  </si>
  <si>
    <t>AK TRANS SARL</t>
  </si>
  <si>
    <t>N'Golonina Bamako</t>
  </si>
  <si>
    <t>086102291F</t>
  </si>
  <si>
    <t>ATC Mali</t>
  </si>
  <si>
    <t>Niamana Route de Segou</t>
  </si>
  <si>
    <t>ATLANTIQUE ASSURANCES MALI IARD SA</t>
  </si>
  <si>
    <t>IMMEUBLE ATLANTIQUE ASSURANCES</t>
  </si>
  <si>
    <t>082240638J</t>
  </si>
  <si>
    <t>Balanzan Pixel SARL</t>
  </si>
  <si>
    <t>Hippodrome Bamako</t>
  </si>
  <si>
    <t>084144151J</t>
  </si>
  <si>
    <t>BAMBOO ROCK DRILLING MALI SARL</t>
  </si>
  <si>
    <t>085143611K</t>
  </si>
  <si>
    <t>BEDL SARL</t>
  </si>
  <si>
    <t>Kalaban coura ACI _ Mali</t>
  </si>
  <si>
    <t>025029652M</t>
  </si>
  <si>
    <t>BINGA CONSULT SARL</t>
  </si>
  <si>
    <t>Immeuble Aminata DIALLO</t>
  </si>
  <si>
    <t>085148913Y</t>
  </si>
  <si>
    <t>BISAME MINING SERVICES SARL</t>
  </si>
  <si>
    <t>BME Mali SARL</t>
  </si>
  <si>
    <t xml:space="preserve">Faladie Sema </t>
  </si>
  <si>
    <t>Bollore Transport &amp; Logistics Mali</t>
  </si>
  <si>
    <t>Rue Baba Diarra bamako</t>
  </si>
  <si>
    <t>083338862B</t>
  </si>
  <si>
    <t>BOUBACAR SIDIKI KEITA</t>
  </si>
  <si>
    <t xml:space="preserve">KENIEBA Lafiabougou </t>
  </si>
  <si>
    <t>Magnambougou, BAMAKO</t>
  </si>
  <si>
    <t>086130261E</t>
  </si>
  <si>
    <t>CENTRE SAFARI</t>
  </si>
  <si>
    <t>Magnabougou Faso Kanu</t>
  </si>
  <si>
    <t>087800134V</t>
  </si>
  <si>
    <t>CFAO Motors Mali</t>
  </si>
  <si>
    <t>Hamdallaye ACI 2000 _ Mali</t>
  </si>
  <si>
    <t>086143206L</t>
  </si>
  <si>
    <t>CHALLENGE SERVICES</t>
  </si>
  <si>
    <t>Faladié Sema, 80 Logements</t>
  </si>
  <si>
    <t>CIS Mali SARL</t>
  </si>
  <si>
    <t>Kalaban Coro _ Mali</t>
  </si>
  <si>
    <t>084144328R</t>
  </si>
  <si>
    <t>COMPTOIR COMMERCIAL AUTO SARLU</t>
  </si>
  <si>
    <t>083328266M</t>
  </si>
  <si>
    <t>D&amp;D Prestation ET Service</t>
  </si>
  <si>
    <t>Bamako coura</t>
  </si>
  <si>
    <t>085133375L</t>
  </si>
  <si>
    <t>DAMAN SERVICES SARL</t>
  </si>
  <si>
    <t xml:space="preserve">Kalaban Coura ACI </t>
  </si>
  <si>
    <t>084131179R</t>
  </si>
  <si>
    <t>DELIV MALI</t>
  </si>
  <si>
    <t>Kalaban Coura</t>
  </si>
  <si>
    <t>DHL International Mali</t>
  </si>
  <si>
    <t xml:space="preserve">Badalabougou </t>
  </si>
  <si>
    <t>014000970P</t>
  </si>
  <si>
    <t>DIALLO Alhassana</t>
  </si>
  <si>
    <t>Cercle de Keniéba _ Mali</t>
  </si>
  <si>
    <t>025029875X</t>
  </si>
  <si>
    <t>DIACAM SUPPLY CHAIN</t>
  </si>
  <si>
    <t>KALABAN CORO</t>
  </si>
  <si>
    <t>082104164B</t>
  </si>
  <si>
    <t>Disnepal SARL</t>
  </si>
  <si>
    <t>Zone Industrielle _ Mali</t>
  </si>
  <si>
    <t>011019796R</t>
  </si>
  <si>
    <t>DKCS Demba Keita Construction Servi</t>
  </si>
  <si>
    <t>Fadougou Kayes _ Mali</t>
  </si>
  <si>
    <t>082241157G</t>
  </si>
  <si>
    <t>D.M.C-MALI SARL</t>
  </si>
  <si>
    <t>ZONE INDUSTRIELLE SOTUBA</t>
  </si>
  <si>
    <t>082220439P</t>
  </si>
  <si>
    <t>EDID Mali SARL</t>
  </si>
  <si>
    <t>ATTBOUGOU 1008</t>
  </si>
  <si>
    <t>081104623N</t>
  </si>
  <si>
    <t>EDIMAMEL MALI SARL</t>
  </si>
  <si>
    <t>Missabougou pres de hopital</t>
  </si>
  <si>
    <t>086135307H</t>
  </si>
  <si>
    <t>EFMMC</t>
  </si>
  <si>
    <t>BKO-Yirimadio SEMA</t>
  </si>
  <si>
    <t>014001149A</t>
  </si>
  <si>
    <t>EGK - BTP</t>
  </si>
  <si>
    <t>TINTIBA COMMUNE KENIEBA</t>
  </si>
  <si>
    <t>LAFIABOUGOU BAMAKO</t>
  </si>
  <si>
    <t>081120336N</t>
  </si>
  <si>
    <t>ELECTECH Multi-Services</t>
  </si>
  <si>
    <t>Imm.Alpha Gamby Bamako</t>
  </si>
  <si>
    <t>083336389D</t>
  </si>
  <si>
    <t>EMAKE FOURNITURE</t>
  </si>
  <si>
    <t>Bamako Centre Commercial</t>
  </si>
  <si>
    <t>Kenieba 3 _ Mali</t>
  </si>
  <si>
    <t>014001098D</t>
  </si>
  <si>
    <t>ENT IBRAHIMA SYLLA</t>
  </si>
  <si>
    <t>FADOUGOU, KANIEBA KAYES</t>
  </si>
  <si>
    <t>084136289B</t>
  </si>
  <si>
    <t>ENTREPRISE DIAK BTP SARL</t>
  </si>
  <si>
    <t>023000542V</t>
  </si>
  <si>
    <t>ENTREPRISE YOUSSOUF HAIDARA SARLU</t>
  </si>
  <si>
    <t>CERCLE DE DIOILA</t>
  </si>
  <si>
    <t>Kalaban coura Ext.Sud</t>
  </si>
  <si>
    <t>_ Mali</t>
  </si>
  <si>
    <t xml:space="preserve">Faladie Avenue de l'oua </t>
  </si>
  <si>
    <t>014001125R</t>
  </si>
  <si>
    <t>ENTREPRISE AGRO -ALIMENTAIRE SARL</t>
  </si>
  <si>
    <t>Kenieba Ballabougou</t>
  </si>
  <si>
    <t>086156958J</t>
  </si>
  <si>
    <t>Fadougou Services SARL</t>
  </si>
  <si>
    <t>086117736N</t>
  </si>
  <si>
    <t>Faso Kaba SARL</t>
  </si>
  <si>
    <t>Yirimadio Route de Segou</t>
  </si>
  <si>
    <t>083336060K</t>
  </si>
  <si>
    <t>FILY SIDIBE</t>
  </si>
  <si>
    <t>Centre Commercial BAMAKO</t>
  </si>
  <si>
    <t>085130526T</t>
  </si>
  <si>
    <t>FRIEND'S PRODUCTIONS</t>
  </si>
  <si>
    <t>Badalabougou, BAMAKO</t>
  </si>
  <si>
    <t>086143263P</t>
  </si>
  <si>
    <t>GEPIM-SARL</t>
  </si>
  <si>
    <t>Sotuba Aci</t>
  </si>
  <si>
    <t>086128214R</t>
  </si>
  <si>
    <t>GIE LES AMIS DE LA NATURE</t>
  </si>
  <si>
    <t xml:space="preserve">Faladie AV OUA </t>
  </si>
  <si>
    <t>GKS LOGISTICS SARL</t>
  </si>
  <si>
    <t xml:space="preserve">HAMDALLAYE ACI 2000 </t>
  </si>
  <si>
    <t>082227387L</t>
  </si>
  <si>
    <t>Globo Mali</t>
  </si>
  <si>
    <t>Hamidou OUMAROU</t>
  </si>
  <si>
    <t>Bamako Titibougou</t>
  </si>
  <si>
    <t>086134215E</t>
  </si>
  <si>
    <t>HBM Supply SARL</t>
  </si>
  <si>
    <t>Kalabancoura pret du FEBAK</t>
  </si>
  <si>
    <t>084126209P</t>
  </si>
  <si>
    <t>HUMAN SAS</t>
  </si>
  <si>
    <t>014000948B</t>
  </si>
  <si>
    <t>Ibrahima Sory Diagouraga Keita</t>
  </si>
  <si>
    <t>Keniéba quartier III _ Mali</t>
  </si>
  <si>
    <t>021000702R</t>
  </si>
  <si>
    <t>Imafer S.A</t>
  </si>
  <si>
    <t>Fougadougou Route Koulikoro</t>
  </si>
  <si>
    <t>082201394F</t>
  </si>
  <si>
    <t>INTELEC3 SARL</t>
  </si>
  <si>
    <t>Hippodrome</t>
  </si>
  <si>
    <t>087800954B</t>
  </si>
  <si>
    <t>KAL TIRE MALI SARL</t>
  </si>
  <si>
    <t>Avenue CHEICK ZAYED BAMAKO</t>
  </si>
  <si>
    <t>025031913E</t>
  </si>
  <si>
    <t>KASS BTP</t>
  </si>
  <si>
    <t>Tiebani</t>
  </si>
  <si>
    <t>086130916X</t>
  </si>
  <si>
    <t>K-DIMENSION</t>
  </si>
  <si>
    <t xml:space="preserve">IMM TOURELA AVENU OUA </t>
  </si>
  <si>
    <t>Keitmobiles SARL</t>
  </si>
  <si>
    <t>011002709H</t>
  </si>
  <si>
    <t>LEADER AUTO PARTS</t>
  </si>
  <si>
    <t xml:space="preserve">KENIEBA ROUTE PRINCIPALE </t>
  </si>
  <si>
    <t>082219338G</t>
  </si>
  <si>
    <t>Malian Aero Company</t>
  </si>
  <si>
    <t>ACI-2000 Av du Mali</t>
  </si>
  <si>
    <t>081123388J</t>
  </si>
  <si>
    <t>Mali Assistance Services</t>
  </si>
  <si>
    <t xml:space="preserve">Djelibougou </t>
  </si>
  <si>
    <t>Avenue Kasse Keita _Bamako</t>
  </si>
  <si>
    <t>084113732G</t>
  </si>
  <si>
    <t>Mali Tours Services SARL</t>
  </si>
  <si>
    <t xml:space="preserve">Hamdallaye ACI 2000 </t>
  </si>
  <si>
    <t>DIALAKOROBOUGOU</t>
  </si>
  <si>
    <t>085150403G</t>
  </si>
  <si>
    <t>MALI UNDERGROUND CONTRACTING SARL</t>
  </si>
  <si>
    <t>014000977V</t>
  </si>
  <si>
    <t>Mamadou Diaby</t>
  </si>
  <si>
    <t>Tabakoto</t>
  </si>
  <si>
    <t>Zone Industrielle Sotiba</t>
  </si>
  <si>
    <t>081133505G</t>
  </si>
  <si>
    <t>MAXI CAR PLUS</t>
  </si>
  <si>
    <t xml:space="preserve">DJELIBOUGOU </t>
  </si>
  <si>
    <t>083329675E</t>
  </si>
  <si>
    <t>Ets Mama Bakele Traore et Freres</t>
  </si>
  <si>
    <t>Quartier du Fleuve</t>
  </si>
  <si>
    <t>083331310H</t>
  </si>
  <si>
    <t>MINARVA AUTO</t>
  </si>
  <si>
    <t>CENTRE COMMERCIALE MARCHE DIBIDA</t>
  </si>
  <si>
    <t>086157702V</t>
  </si>
  <si>
    <t>MYRIAM SERVICES</t>
  </si>
  <si>
    <t>YIRIMADIO, BAMAKO</t>
  </si>
  <si>
    <t>NEEMBA MALI SASU</t>
  </si>
  <si>
    <t>ZI, ROUTE DE SOTUBA</t>
  </si>
  <si>
    <t>082227584N</t>
  </si>
  <si>
    <t>Nis Conseils SARL</t>
  </si>
  <si>
    <t xml:space="preserve">Quinzambougou </t>
  </si>
  <si>
    <t>084137263R</t>
  </si>
  <si>
    <t>SEBENIKORO, CITE IFABACO</t>
  </si>
  <si>
    <t>084128167J</t>
  </si>
  <si>
    <t>OV-SARL</t>
  </si>
  <si>
    <t>Orange Mali</t>
  </si>
  <si>
    <t>084134203F</t>
  </si>
  <si>
    <t>ORICA MALI SARL</t>
  </si>
  <si>
    <t xml:space="preserve">HAMDALLAYE ACI 2000, </t>
  </si>
  <si>
    <t>086128623B</t>
  </si>
  <si>
    <t>PRODUITS ALIMENTAIRES&amp;DIVERS</t>
  </si>
  <si>
    <t xml:space="preserve">ATT BOUGOU 1008 LOGEMENT </t>
  </si>
  <si>
    <t>085143352M</t>
  </si>
  <si>
    <t>PAPI &amp; DPRINT</t>
  </si>
  <si>
    <t>ACI 2000 _ Mali</t>
  </si>
  <si>
    <t>011018863J</t>
  </si>
  <si>
    <t>PHARMACIE MAMADOU DIANE</t>
  </si>
  <si>
    <t>FADOUGOU CERCLE DE KEGNEBA</t>
  </si>
  <si>
    <t>Proslabs SARL</t>
  </si>
  <si>
    <t xml:space="preserve">Daoudabougou, </t>
  </si>
  <si>
    <t>081128102G</t>
  </si>
  <si>
    <t>PROMPT LOGISTICS SARLU</t>
  </si>
  <si>
    <t xml:space="preserve">Niaréla Rue Achkhabad </t>
  </si>
  <si>
    <t>087800263X</t>
  </si>
  <si>
    <t>Sahel Aviation Service</t>
  </si>
  <si>
    <t>Badalabougou Est</t>
  </si>
  <si>
    <t>081136688B</t>
  </si>
  <si>
    <t>SAHEL DISTRIBUTION SARL</t>
  </si>
  <si>
    <t>Hippodrome _ Mali</t>
  </si>
  <si>
    <t>081135315H</t>
  </si>
  <si>
    <t>SAHEL NOOR TRADING</t>
  </si>
  <si>
    <t>Sotuba ACI</t>
  </si>
  <si>
    <t>Salam Negoce SARL</t>
  </si>
  <si>
    <t>Dibida derriere la Somalibo</t>
  </si>
  <si>
    <t>025016910M</t>
  </si>
  <si>
    <t>Saly Service Mali SARL</t>
  </si>
  <si>
    <t>Moribabougou _ Mali</t>
  </si>
  <si>
    <t>081129122J</t>
  </si>
  <si>
    <t>Salam Trading Centre SARL</t>
  </si>
  <si>
    <t>Doumanzana</t>
  </si>
  <si>
    <t>Sandvik Mining &amp; Construction Mali</t>
  </si>
  <si>
    <t>Rue 28 Villa D36 _ Mali</t>
  </si>
  <si>
    <t>082247870X</t>
  </si>
  <si>
    <t>SAN MALI DISTRIBUTION SARL</t>
  </si>
  <si>
    <t>KOROFINA _ Mali</t>
  </si>
  <si>
    <t>087800022D</t>
  </si>
  <si>
    <t>SANLAM ASSURANCE MALI</t>
  </si>
  <si>
    <t>084129819C</t>
  </si>
  <si>
    <t>SATIS PARTNERS</t>
  </si>
  <si>
    <t>Hamdallaye ACI2000</t>
  </si>
  <si>
    <t>086119508E</t>
  </si>
  <si>
    <t>SIMATT SARL</t>
  </si>
  <si>
    <t>Sokorodji BAMAKO</t>
  </si>
  <si>
    <t>087800914V</t>
  </si>
  <si>
    <t>SMT MALI SA</t>
  </si>
  <si>
    <t>087800081C</t>
  </si>
  <si>
    <t>SOACAP SARL</t>
  </si>
  <si>
    <t>ZONE INDUSTRIELLE RUE 850</t>
  </si>
  <si>
    <t>CITE EL FARAKO _ Mali</t>
  </si>
  <si>
    <t>086131092K</t>
  </si>
  <si>
    <t>SOCIETE GENERALE DE GENIE CIVIL SAR</t>
  </si>
  <si>
    <t>BACO DJICORI, RUE PARADISN</t>
  </si>
  <si>
    <t>081104600K</t>
  </si>
  <si>
    <t>SOCONEP SARL</t>
  </si>
  <si>
    <t>Djelibougou</t>
  </si>
  <si>
    <t>082253409P</t>
  </si>
  <si>
    <t>SODIPAL SARL</t>
  </si>
  <si>
    <t>Sogetra SARL</t>
  </si>
  <si>
    <t>Avenue de la Nation Bamako</t>
  </si>
  <si>
    <t>041004419N</t>
  </si>
  <si>
    <t>SOGEFOR - SOCIETE DE GENIE CIVIL FO</t>
  </si>
  <si>
    <t xml:space="preserve">Bamako, Faladie </t>
  </si>
  <si>
    <t>084123202N</t>
  </si>
  <si>
    <t>SOKAYA SERVICES</t>
  </si>
  <si>
    <t>Lafiabougou ACI 2000</t>
  </si>
  <si>
    <t>083340262J</t>
  </si>
  <si>
    <t>SONIKARA SOLAR ELECTRO SARL</t>
  </si>
  <si>
    <t>SOTUBA ACI</t>
  </si>
  <si>
    <t>081110352H</t>
  </si>
  <si>
    <t>Societe de Prestations et de Commer</t>
  </si>
  <si>
    <t>086126004A</t>
  </si>
  <si>
    <t>STE TMK SARL</t>
  </si>
  <si>
    <t>Sogoniko</t>
  </si>
  <si>
    <t>084113278W</t>
  </si>
  <si>
    <t>TALENTS PLUS CONSEILS MALI SARL</t>
  </si>
  <si>
    <t>084136303J</t>
  </si>
  <si>
    <t>TAMBAOURA SARL</t>
  </si>
  <si>
    <t>MADINANDING; KAYES</t>
  </si>
  <si>
    <t>085136767D</t>
  </si>
  <si>
    <t>Technique Et Industrie Moderne -TIM</t>
  </si>
  <si>
    <t>Sotuba - Bougouba</t>
  </si>
  <si>
    <t>087810251N</t>
  </si>
  <si>
    <t>TotalEnergies Marketing Mali SA</t>
  </si>
  <si>
    <t>Avenue Kasse Keita</t>
  </si>
  <si>
    <t>011018944J</t>
  </si>
  <si>
    <t>TRAORE SANABA</t>
  </si>
  <si>
    <t>KEGNEBA LAFIABOUGOU</t>
  </si>
  <si>
    <t>082204344D</t>
  </si>
  <si>
    <t>UTC-SA</t>
  </si>
  <si>
    <t>Faladiè SEMA</t>
  </si>
  <si>
    <t>085122018W</t>
  </si>
  <si>
    <t>Venise Distribution</t>
  </si>
  <si>
    <t>083201804M</t>
  </si>
  <si>
    <t>WAWA GROUPE INTERNATIONAL</t>
  </si>
  <si>
    <t>085129935M</t>
  </si>
  <si>
    <t>Zenith Mining Groupe SARL</t>
  </si>
  <si>
    <t>Bacodjicoroni ACI 2000</t>
  </si>
  <si>
    <t>ALS MALI SARL</t>
  </si>
  <si>
    <t>Bamako Tél : 20 21 31 37</t>
  </si>
  <si>
    <t>KALE</t>
  </si>
  <si>
    <t>082250187P</t>
  </si>
  <si>
    <t>MADIGATA BAGAGA</t>
  </si>
  <si>
    <t>Samé Kayes</t>
  </si>
  <si>
    <t>0861231447J</t>
  </si>
  <si>
    <t>AMS</t>
  </si>
  <si>
    <t>Bamako-Mali,Tél : 20 20 87 14</t>
  </si>
  <si>
    <t>011003369P</t>
  </si>
  <si>
    <t>SOGBAR-SARL</t>
  </si>
  <si>
    <t>Kayes Plateau Tél : 66 79 52 85</t>
  </si>
  <si>
    <t>011000912R</t>
  </si>
  <si>
    <t>ADAMA SANGARE</t>
  </si>
  <si>
    <t>Kayes, Tél : 62 77 30 22</t>
  </si>
  <si>
    <t>011022833A</t>
  </si>
  <si>
    <t>BREHIMA FOFANA</t>
  </si>
  <si>
    <t>Kayes Mali,Tél : 66 87 89 61</t>
  </si>
  <si>
    <t>025044009E</t>
  </si>
  <si>
    <t>CASIMIR</t>
  </si>
  <si>
    <t>Bamako Mali Niamakoro Tél : 77 72 32 52</t>
  </si>
  <si>
    <t>084117045V</t>
  </si>
  <si>
    <t>CABINET FISCAL YOUSSOUF S KEITA</t>
  </si>
  <si>
    <t>Bamako Mali Tél : 76 40 68 66</t>
  </si>
  <si>
    <t>011002221V</t>
  </si>
  <si>
    <t>CABINET DE GEOLOGUE GUIDIME TOPO</t>
  </si>
  <si>
    <t>Kayes Liberté Tél : 21 52 60 67</t>
  </si>
  <si>
    <t>BOUBACAR DIALLO</t>
  </si>
  <si>
    <t>Kayes,Tél : 66 87 62 65</t>
  </si>
  <si>
    <t>011004125W</t>
  </si>
  <si>
    <t>GIE -ETM</t>
  </si>
  <si>
    <t>Kayes Mali</t>
  </si>
  <si>
    <t>LASSANA SISSOKO</t>
  </si>
  <si>
    <t>Kayes Mali,Tél : 75 07 99 71</t>
  </si>
  <si>
    <t>MOUSSA SANE</t>
  </si>
  <si>
    <t>Kayes Plateau,Tél : 76 46 80 73</t>
  </si>
  <si>
    <t>MOUSSA DIALLO</t>
  </si>
  <si>
    <t>Kayes Mali,Tél : 62 77 30 22</t>
  </si>
  <si>
    <t>EDM-SA</t>
  </si>
  <si>
    <t>Bamako,Square Lumumba Tél : 20 22 54 76</t>
  </si>
  <si>
    <t>011000397B</t>
  </si>
  <si>
    <t>KASSOUM SANOGO</t>
  </si>
  <si>
    <t>Kayes,Tél : 66 72 95 16</t>
  </si>
  <si>
    <t>KODJIRY DIARRA</t>
  </si>
  <si>
    <t>Kayes,Tél : 21 52 39 81</t>
  </si>
  <si>
    <t>EGECOM</t>
  </si>
  <si>
    <t>Bamako,Tél : 76 48 10 10</t>
  </si>
  <si>
    <t>087000296N</t>
  </si>
  <si>
    <t>GEODRILL MALI</t>
  </si>
  <si>
    <t>Forages</t>
  </si>
  <si>
    <t>ENVIRONMENT &amp; SOCIAL DEVELOP(ESDCO)</t>
  </si>
  <si>
    <t>Bamako, Kalaban Coura face Ecole</t>
  </si>
  <si>
    <t>Etudes soio environnementales</t>
  </si>
  <si>
    <t>082216770V</t>
  </si>
  <si>
    <t>AFRICAN CONSULTING SERVICES &amp; SUPPL</t>
  </si>
  <si>
    <t>BAMAKO-ZONE INDUSTRIELLE</t>
  </si>
  <si>
    <t>Cantine</t>
  </si>
  <si>
    <t>Bamako, Square Patrice Lumumba</t>
  </si>
  <si>
    <t>Electricité</t>
  </si>
  <si>
    <t>Bamako, Hamdallaye ACI 2000</t>
  </si>
  <si>
    <t>Internet &amp; téléphone</t>
  </si>
  <si>
    <t>Kalana &amp; Bamako</t>
  </si>
  <si>
    <t>036000375G</t>
  </si>
  <si>
    <t>PHARMACIE BASALI KALANA</t>
  </si>
  <si>
    <t>Kalana, Face à l'EDM sa de Kalana</t>
  </si>
  <si>
    <t>Pharmacie</t>
  </si>
  <si>
    <t>086134364C</t>
  </si>
  <si>
    <t>IT plus(Informatique Telecom</t>
  </si>
  <si>
    <t>Bamako; Niamakoro Cité Unicef</t>
  </si>
  <si>
    <t>Produits informatiques</t>
  </si>
  <si>
    <t>ALS LABORATORY GROUP CHIMIE ANALYSE</t>
  </si>
  <si>
    <t>BAMAKO KOULOUBA-SOGONAFING</t>
  </si>
  <si>
    <t>Analyses eaux &amp; poussières</t>
  </si>
  <si>
    <t>036000507B</t>
  </si>
  <si>
    <t>QUINCAILLERIE &amp; DIVERS(Ali Sogo)</t>
  </si>
  <si>
    <t>Kalana, Koko</t>
  </si>
  <si>
    <t>Divers achats</t>
  </si>
  <si>
    <t>PROSLABS MICROSID CONSULTING</t>
  </si>
  <si>
    <t>Bamako, Daoudabougou</t>
  </si>
  <si>
    <t>087800407A</t>
  </si>
  <si>
    <t>OLA ENERGY MALI</t>
  </si>
  <si>
    <t>Bko; Rue 360 BP E:5190</t>
  </si>
  <si>
    <t>Fourniture carburant</t>
  </si>
  <si>
    <t>014000835 Y</t>
  </si>
  <si>
    <t>G.I.E DJEBE LAKANTALO</t>
  </si>
  <si>
    <t>011021567D</t>
  </si>
  <si>
    <t>GIE Baboto Tambaoura</t>
  </si>
  <si>
    <t>0140000777C</t>
  </si>
  <si>
    <t>ENTREPRISE MAIMOUNA DIALLO</t>
  </si>
  <si>
    <t>085123345B</t>
  </si>
  <si>
    <t>Societe des Travaux Industriel</t>
  </si>
  <si>
    <t>SAHAM ASSURANCE MALI</t>
  </si>
  <si>
    <t>083319180H</t>
  </si>
  <si>
    <t>Saldy Trading &amp; Co SARL</t>
  </si>
  <si>
    <t>Fluiconnecto Mali SARL</t>
  </si>
  <si>
    <t>E.G.T.F.</t>
  </si>
  <si>
    <t>083221330X</t>
  </si>
  <si>
    <t>Societe Sudprogres Mining</t>
  </si>
  <si>
    <t>025011344Y</t>
  </si>
  <si>
    <t>ENTREPRISE ISSA MARIKO</t>
  </si>
  <si>
    <t>082223104 B</t>
  </si>
  <si>
    <t>MAMADOU KORKA SIDIBE</t>
  </si>
  <si>
    <t>085115827 F</t>
  </si>
  <si>
    <t>WEST AFRICAN TYRE SERVICES SAR</t>
  </si>
  <si>
    <t>025029290K</t>
  </si>
  <si>
    <t>Entreprise Abdoulaye Karambiry</t>
  </si>
  <si>
    <t>087800654 H</t>
  </si>
  <si>
    <t>Yara-Oil SA</t>
  </si>
  <si>
    <t>087800125W</t>
  </si>
  <si>
    <t>Shell Mali (Vivo Energy Mali)</t>
  </si>
  <si>
    <t>0110188606F</t>
  </si>
  <si>
    <t>GIE GOUNKOTO</t>
  </si>
  <si>
    <t>014000836J</t>
  </si>
  <si>
    <t>Association Sintedougou Lakant</t>
  </si>
  <si>
    <t>086135871E</t>
  </si>
  <si>
    <t>Djebe Yiriwa SARL</t>
  </si>
  <si>
    <t>011000710C</t>
  </si>
  <si>
    <t>Societe Abdou Dramane Bathily</t>
  </si>
  <si>
    <t>025027473L</t>
  </si>
  <si>
    <t>JOHNNY DECOR SARL</t>
  </si>
  <si>
    <t>083336024K</t>
  </si>
  <si>
    <t>Entreprise Samake-BTP</t>
  </si>
  <si>
    <t>011018922E</t>
  </si>
  <si>
    <t>GIE SanyaA Sintadou</t>
  </si>
  <si>
    <t>083334098X</t>
  </si>
  <si>
    <t>Entreprise Bandjougou Keita</t>
  </si>
  <si>
    <t>081120961 P</t>
  </si>
  <si>
    <t>MA-SUD SARL</t>
  </si>
  <si>
    <t>FOOD &amp; EVENTS AFRICA</t>
  </si>
  <si>
    <t>Sandvik Mining &amp; Construction</t>
  </si>
  <si>
    <t>SGS MINERALS MALI S.A.R.L.U (C</t>
  </si>
  <si>
    <t>087800251N</t>
  </si>
  <si>
    <t>TOTAL MALI SA</t>
  </si>
  <si>
    <t>082235977W</t>
  </si>
  <si>
    <t>GLOBEX MALI SARL</t>
  </si>
  <si>
    <t>GOUNKOTO MINING SERVICES</t>
  </si>
  <si>
    <t>ADAMA NIARE</t>
  </si>
  <si>
    <t>084121072C</t>
  </si>
  <si>
    <t>BIA MALI SA</t>
  </si>
  <si>
    <t>083333035Y</t>
  </si>
  <si>
    <t>ENTREPRISE KEITA ET TRAVAUX SA</t>
  </si>
  <si>
    <t>081121395W</t>
  </si>
  <si>
    <t>COULIBALY NABILA MOUSSA</t>
  </si>
  <si>
    <t>084114737W</t>
  </si>
  <si>
    <t>Dabo &amp; Compagnie SARL</t>
  </si>
  <si>
    <t>014000755 J</t>
  </si>
  <si>
    <t>ENTREPRISE DE CONSTRUCTION TOU</t>
  </si>
  <si>
    <t>African Trade Market and Servi</t>
  </si>
  <si>
    <t>032001720T</t>
  </si>
  <si>
    <t>Entreprise Bemba et Fils</t>
  </si>
  <si>
    <t>084123616 E</t>
  </si>
  <si>
    <t>ENTREPRISE MOUSSA DIAKITE</t>
  </si>
  <si>
    <t>AIR LIQUIDE MALI</t>
  </si>
  <si>
    <t>Societe de Forage et de Travau</t>
  </si>
  <si>
    <t>014000822E</t>
  </si>
  <si>
    <t>Issoufi Ahmadou</t>
  </si>
  <si>
    <t>087000093V</t>
  </si>
  <si>
    <t>CIS Mali SA</t>
  </si>
  <si>
    <t>025020449L</t>
  </si>
  <si>
    <t>Entreprise Adama et Bourama Co</t>
  </si>
  <si>
    <t>011003851J</t>
  </si>
  <si>
    <t>SNIAF Services SARL</t>
  </si>
  <si>
    <t>MANUTENTION AFRICAINE MALI</t>
  </si>
  <si>
    <t>073301682L</t>
  </si>
  <si>
    <t>ENTREPRISE OUMAR SANGARE</t>
  </si>
  <si>
    <t>081102482F</t>
  </si>
  <si>
    <t>Entreprise Tata Construction</t>
  </si>
  <si>
    <t>086128187 L</t>
  </si>
  <si>
    <t>DELTA 7 SERVICES SARL</t>
  </si>
  <si>
    <t>085126488F</t>
  </si>
  <si>
    <t>Vulca Top Services SARL</t>
  </si>
  <si>
    <t>01500093K</t>
  </si>
  <si>
    <t>ENTREPRISE SAMBA BAH</t>
  </si>
  <si>
    <t>084123519E</t>
  </si>
  <si>
    <t>FIDEC - CONSEILS</t>
  </si>
  <si>
    <t>083316813K</t>
  </si>
  <si>
    <t>Intercode</t>
  </si>
  <si>
    <t>082201166 F</t>
  </si>
  <si>
    <t>086135136J</t>
  </si>
  <si>
    <t>ENTREPRISE DEBELIN</t>
  </si>
  <si>
    <t>083203517 W</t>
  </si>
  <si>
    <t>TOPOCENTER</t>
  </si>
  <si>
    <t>0330000166E</t>
  </si>
  <si>
    <t>ENTREPRISE ISSIAKA KONE</t>
  </si>
  <si>
    <t>Group de Laboratoire ALS MALI</t>
  </si>
  <si>
    <t>Afrilog Mali</t>
  </si>
  <si>
    <t>011000449 G</t>
  </si>
  <si>
    <t>086127089T</t>
  </si>
  <si>
    <t>Sylla et Associes SARL</t>
  </si>
  <si>
    <t>084125253 P</t>
  </si>
  <si>
    <t>Tesla Solutions SARL</t>
  </si>
  <si>
    <t>084113971 D</t>
  </si>
  <si>
    <t>Boart Longyear Mali SA</t>
  </si>
  <si>
    <t>GEO-Drill SARL</t>
  </si>
  <si>
    <t>400100141 V</t>
  </si>
  <si>
    <t>Faculte des Sciences et Techni</t>
  </si>
  <si>
    <t>087800001 X</t>
  </si>
  <si>
    <t>Societe d'Expertise Comptable</t>
  </si>
  <si>
    <t>082211539B</t>
  </si>
  <si>
    <t>MAXAM Mali SARL</t>
  </si>
  <si>
    <t>025025426G</t>
  </si>
  <si>
    <t>Entreprise des Travaux d'Ingen</t>
  </si>
  <si>
    <t>081126063E</t>
  </si>
  <si>
    <t>Arc en Terre Construction SARL</t>
  </si>
  <si>
    <t>ATELIER DE TOURNAGE ET DE CHAU</t>
  </si>
  <si>
    <t>086118429V</t>
  </si>
  <si>
    <t>METALICA</t>
  </si>
  <si>
    <t>0841102487Y</t>
  </si>
  <si>
    <t>ETS ALI RAAD: ORCA</t>
  </si>
  <si>
    <t>083340166M</t>
  </si>
  <si>
    <t>Drilling Service Part SARL</t>
  </si>
  <si>
    <t>086143946B</t>
  </si>
  <si>
    <t>ENTREPRISE DRISSA TRAORE SARL</t>
  </si>
  <si>
    <t>086117450P</t>
  </si>
  <si>
    <t>SOCIETE OUEST AFRICAINE DE TRA</t>
  </si>
  <si>
    <t>025018044A</t>
  </si>
  <si>
    <t>ENTREPRISE DE REALISATION DE T</t>
  </si>
  <si>
    <t>085138420M</t>
  </si>
  <si>
    <t>SIG-SARL</t>
  </si>
  <si>
    <t>CETE APAVE MALI</t>
  </si>
  <si>
    <t>025020553M</t>
  </si>
  <si>
    <t>Entreprise de Construction Civ</t>
  </si>
  <si>
    <t>084117883G</t>
  </si>
  <si>
    <t>ODIR MALI</t>
  </si>
  <si>
    <t>ETASI &amp; CO DRILLING</t>
  </si>
  <si>
    <t>MANDE SARL</t>
  </si>
  <si>
    <t>086117077 E</t>
  </si>
  <si>
    <t>DRAME HAROUNA</t>
  </si>
  <si>
    <t>086111193T</t>
  </si>
  <si>
    <t>VIDANGE SAMAKE (ENTREPRISE SAM</t>
  </si>
  <si>
    <t>033000286H</t>
  </si>
  <si>
    <t>ENTREPRISE SIAKA TRAORE</t>
  </si>
  <si>
    <t>086136128E</t>
  </si>
  <si>
    <t>Leges SARL</t>
  </si>
  <si>
    <t>085123579T</t>
  </si>
  <si>
    <t>DECORATION GENERALE (BADEBE NI</t>
  </si>
  <si>
    <t>081142615J</t>
  </si>
  <si>
    <t>Prompt Logistics SARLU</t>
  </si>
  <si>
    <t>025014935 A</t>
  </si>
  <si>
    <t>EMDTF</t>
  </si>
  <si>
    <t>083300297G</t>
  </si>
  <si>
    <t>Bureau de Recherche des Eaux</t>
  </si>
  <si>
    <t>025018021W</t>
  </si>
  <si>
    <t>Faye Construction</t>
  </si>
  <si>
    <t>86102290V</t>
  </si>
  <si>
    <t>Bureau Veritas Mali SA</t>
  </si>
  <si>
    <t>081119874L</t>
  </si>
  <si>
    <t>SOCIETE D'EQUIPEMENT ET DES TR</t>
  </si>
  <si>
    <t>051010024P</t>
  </si>
  <si>
    <t>African Geotechnical and Hydro</t>
  </si>
  <si>
    <t>084135909Y</t>
  </si>
  <si>
    <t>M2I SARL</t>
  </si>
  <si>
    <t>086137648 B</t>
  </si>
  <si>
    <t>GARAGE TONY VICTOR</t>
  </si>
  <si>
    <t>025029341G</t>
  </si>
  <si>
    <t>Societe Global Bara Services S</t>
  </si>
  <si>
    <t>011014002N</t>
  </si>
  <si>
    <t>MAMADOU M BODJE</t>
  </si>
  <si>
    <t>031006030P</t>
  </si>
  <si>
    <t>Entreprise Binta Diawara</t>
  </si>
  <si>
    <t>086130949 K</t>
  </si>
  <si>
    <t>Entreprise Froid Service</t>
  </si>
  <si>
    <t>086116841V</t>
  </si>
  <si>
    <t>AEROSEC</t>
  </si>
  <si>
    <t>Sécurité des biens et personnes</t>
  </si>
  <si>
    <t>Bamako et Siribaya</t>
  </si>
  <si>
    <t>084112393K</t>
  </si>
  <si>
    <t xml:space="preserve">KAMIS SERVICE SARL </t>
  </si>
  <si>
    <t>Produits alimentaires</t>
  </si>
  <si>
    <t>Siribaya</t>
  </si>
  <si>
    <t>087800673R</t>
  </si>
  <si>
    <t>Produits pétroliers</t>
  </si>
  <si>
    <t>Etranger</t>
  </si>
  <si>
    <t>ULTIM MINES OPERATIONS SARL</t>
  </si>
  <si>
    <t>081116461K</t>
  </si>
  <si>
    <t>MAXI CAR</t>
  </si>
  <si>
    <t>Location de voiture</t>
  </si>
  <si>
    <t xml:space="preserve"> Bamako et Siribaya</t>
  </si>
  <si>
    <t>2H - HOLDING</t>
  </si>
  <si>
    <t>AFRICAN MINING &amp; INDUSTRIAL DESIGN</t>
  </si>
  <si>
    <t>AFRICAN TRADE MARKET AND SERVICES</t>
  </si>
  <si>
    <t>AGENCE MALI MANAGEMENT SARL</t>
  </si>
  <si>
    <t>ATELIER DE TOURNAGE ET DE CHAUDRONN</t>
  </si>
  <si>
    <t>Atlantique Assurance Mali</t>
  </si>
  <si>
    <t>BINTHILY EXPRESS SA</t>
  </si>
  <si>
    <t>BUREAU D'ETUDE ET DE RECHERCHE POUR</t>
  </si>
  <si>
    <t>CATERING INTERNATIONAL ET SERVICE</t>
  </si>
  <si>
    <t>CECODIM SA</t>
  </si>
  <si>
    <t>CHEICK OUMAR DEMBELE</t>
  </si>
  <si>
    <t>C-KONEH&amp;DIARRA - AVOCATS ASSOCIES</t>
  </si>
  <si>
    <t>Connecta SARLU</t>
  </si>
  <si>
    <t>Cooperative Scoop-CA Jigitugu de Do</t>
  </si>
  <si>
    <t>D&amp;D Service SARL Unipersonnelle</t>
  </si>
  <si>
    <t>DCS - MALI</t>
  </si>
  <si>
    <t>DEMBELE ISMAEL</t>
  </si>
  <si>
    <t>DJODO COULIBALY</t>
  </si>
  <si>
    <t>E.G.T.F. (ENT. GEN. TRAORE ET FRERE</t>
  </si>
  <si>
    <t>ELAM SARL</t>
  </si>
  <si>
    <t>Entreprise Amidou Mariko</t>
  </si>
  <si>
    <t>ENTREPRISE BEMBA ET FILS - EBF - SA</t>
  </si>
  <si>
    <t>ENTREPRISE BERTHE ET FRERES</t>
  </si>
  <si>
    <t>Entreprise Daouda Togola</t>
  </si>
  <si>
    <t>Entreprise Lassina SYLLA</t>
  </si>
  <si>
    <t>Entreprise Traore &amp; Freres SARL</t>
  </si>
  <si>
    <t>Entreprise Youssouf Haidara et Frer</t>
  </si>
  <si>
    <t>ETABLISSEMENT DIONKE YARANANGORE</t>
  </si>
  <si>
    <t>FRACHT MALI SARL</t>
  </si>
  <si>
    <t>FULANI SARL</t>
  </si>
  <si>
    <t>GIE Faso Kanou</t>
  </si>
  <si>
    <t>GIE JEKABARRA</t>
  </si>
  <si>
    <t>GIE Termite Construction</t>
  </si>
  <si>
    <t>Laboratoire National des Eaux</t>
  </si>
  <si>
    <t>LE CEREALIER SARL</t>
  </si>
  <si>
    <t>M.S.E (Modern Steel Engineering)</t>
  </si>
  <si>
    <t>MALI LEVAGE PLUS COULIBALY ALIMATOU</t>
  </si>
  <si>
    <t>Mali Mining &amp; Services</t>
  </si>
  <si>
    <t>Manutention Africaine Mali</t>
  </si>
  <si>
    <t>MAXAM Mali S.A.R.L</t>
  </si>
  <si>
    <t>MEIM MORILA ARL</t>
  </si>
  <si>
    <t>MSALABS MALI SAS</t>
  </si>
  <si>
    <t>NIANGADOU DISTRIBUTION COMPAGNE</t>
  </si>
  <si>
    <t>PARAGON TAILINGS MALI SARL</t>
  </si>
  <si>
    <t>PHARMACIE DJEMA</t>
  </si>
  <si>
    <t>POLYCLINIQUE MEDICALE DE L'AMITIE</t>
  </si>
  <si>
    <t>PRIMA DISTRIDUTION SARL</t>
  </si>
  <si>
    <t>PROSLABS SARL</t>
  </si>
  <si>
    <t>SAF LEGION GENDARMERIE SIKOSSO - MA</t>
  </si>
  <si>
    <t>SAHAM Assurance Mali</t>
  </si>
  <si>
    <t>SANSO ASSAINI</t>
  </si>
  <si>
    <t>SATGURU TRAVEL&amp;TOURS SERVICE</t>
  </si>
  <si>
    <t>SHELL MALI(VIVO ENERGY MALI)</t>
  </si>
  <si>
    <t>SIGUIDA-JEYASO</t>
  </si>
  <si>
    <t>SMDP</t>
  </si>
  <si>
    <t>SOCIETE COOPERATIVE SIMPLIFIEE DES</t>
  </si>
  <si>
    <t>SOCIETE MANDELA CENTER SARLU</t>
  </si>
  <si>
    <t>SPORT AGREMENT ESPACE VERT</t>
  </si>
  <si>
    <t>SUPREME AUTO PARTS</t>
  </si>
  <si>
    <t>SYLLA GROUP OF INDUSTRY MALI</t>
  </si>
  <si>
    <t>TECHNIQUE ET INDUSTRIE MODERNES TIM</t>
  </si>
  <si>
    <t>TECH-SOLUTIONS APS</t>
  </si>
  <si>
    <t>TEKNOFORCE SARL</t>
  </si>
  <si>
    <t>TOGUNA MOTORS SARL</t>
  </si>
  <si>
    <t>TRAORE ADAMA</t>
  </si>
  <si>
    <t>TRESORIER PAYEUR DE SIKASSO</t>
  </si>
  <si>
    <t>TRESORIER PAYEUR DU DISTRICK</t>
  </si>
  <si>
    <t>UPS - RH</t>
  </si>
  <si>
    <t>YELEEN SERVICES</t>
  </si>
  <si>
    <t>YOBE MINING SERVICES SARL</t>
  </si>
  <si>
    <t>ZENITH MINING GROUP</t>
  </si>
  <si>
    <t>084115657N</t>
  </si>
  <si>
    <t>I-CONSULTING</t>
  </si>
  <si>
    <t>PRESTATAIRE</t>
  </si>
  <si>
    <t>082200589L</t>
  </si>
  <si>
    <t>CABINET KANE &amp; ASSOCIES</t>
  </si>
  <si>
    <t>Hamdallaye ACI 200 Avenue Cheick Zaed</t>
  </si>
  <si>
    <t>EXPERTISE COMPTABLE</t>
  </si>
  <si>
    <t>081119975G</t>
  </si>
  <si>
    <t>AXE SECURITE MALI</t>
  </si>
  <si>
    <t>Bamako Yirimadio Cité Yelen Lot H14 commune VI BPE:880</t>
  </si>
  <si>
    <t>Gardiennage</t>
  </si>
  <si>
    <t>086142889M</t>
  </si>
  <si>
    <t>NINGA TRANSIT SERVICES</t>
  </si>
  <si>
    <t xml:space="preserve">Hamdallaye Marché Bamako </t>
  </si>
  <si>
    <t>TRANSITAIRE</t>
  </si>
  <si>
    <t>DRAME MAHAMADOU</t>
  </si>
  <si>
    <t>SEM</t>
  </si>
  <si>
    <t>EDM - ENERGIE DU MALI</t>
  </si>
  <si>
    <t>E.S.F TRAVEL</t>
  </si>
  <si>
    <t>ED &amp; F</t>
  </si>
  <si>
    <t>EN SE MA</t>
  </si>
  <si>
    <t>GIE BAKARIDJANA</t>
  </si>
  <si>
    <t>GIE BARADA</t>
  </si>
  <si>
    <t>HOTEL - CHAUMIERE</t>
  </si>
  <si>
    <t>HP DISTRIBUTION</t>
  </si>
  <si>
    <t>MA SOURCE</t>
  </si>
  <si>
    <t>MAMADY TRAORE</t>
  </si>
  <si>
    <t>PPI</t>
  </si>
  <si>
    <t>SAFIA DISTRIBUTION</t>
  </si>
  <si>
    <t>SCS MDC</t>
  </si>
  <si>
    <t>SGT-Sté Gnrl des Techniques</t>
  </si>
  <si>
    <t>SOROTOUMOU  DISTRIBUTION</t>
  </si>
  <si>
    <t>SPIRIT COMM.</t>
  </si>
  <si>
    <t>STATION SONGHO</t>
  </si>
  <si>
    <t>SYDIS</t>
  </si>
  <si>
    <t>TOLMALI</t>
  </si>
  <si>
    <t>GIE- CFT</t>
  </si>
  <si>
    <t>ME YACOUBA DRAME</t>
  </si>
  <si>
    <t>AIDA SERVICES</t>
  </si>
  <si>
    <t>KOUNANDI SARL</t>
  </si>
  <si>
    <t>ETS HAIDARA BALLY</t>
  </si>
  <si>
    <t>IMPACT GROUP CO SARL</t>
  </si>
  <si>
    <t>CAPITAL DRILLING MALI SARL</t>
  </si>
  <si>
    <t>FORAGE &amp; ASSIMILE</t>
  </si>
  <si>
    <t>TOTAL GAPMOS</t>
  </si>
  <si>
    <t>PRODUITS PETROLIERS</t>
  </si>
  <si>
    <t>SOCIETE DE FORAGE ET DE TRAV.P</t>
  </si>
  <si>
    <t>KAYES</t>
  </si>
  <si>
    <t xml:space="preserve">LOCATION D'EQUIPEMENTS MINIERS </t>
  </si>
  <si>
    <t>084132406J</t>
  </si>
  <si>
    <t>PRO BUSINESS SARL</t>
  </si>
  <si>
    <t>ACHAT DE PIECES MECANIQUES</t>
  </si>
  <si>
    <t>082228758K</t>
  </si>
  <si>
    <t>YANDALUX</t>
  </si>
  <si>
    <t>TEL 20219142</t>
  </si>
  <si>
    <t>EQUIPEMENTS SOLAIRES ET NON SOLAIRES</t>
  </si>
  <si>
    <t>025028157L</t>
  </si>
  <si>
    <t>CM MALI SARL</t>
  </si>
  <si>
    <t>cmmali sarl &lt;cmmalisarl@gmail.com&gt;</t>
  </si>
  <si>
    <t>CONSTRUCTION METALLIQUE</t>
  </si>
  <si>
    <t>085129859V</t>
  </si>
  <si>
    <t>AFRICA ENERGY SOLUTION  AES SA</t>
  </si>
  <si>
    <t xml:space="preserve">ACHAT &amp; MAINTENANCE DE MOTEUR </t>
  </si>
  <si>
    <t>MANUTENTION AFRICAINE</t>
  </si>
  <si>
    <t>BIENS D'EQUIPEMENT</t>
  </si>
  <si>
    <t>086101988D</t>
  </si>
  <si>
    <t>BAMEME DIAKITE</t>
  </si>
  <si>
    <t>PIECES DETACHEES</t>
  </si>
  <si>
    <t>AIR LIQUIDE</t>
  </si>
  <si>
    <t>PRODUITS GAZEUX</t>
  </si>
  <si>
    <t>086145827B</t>
  </si>
  <si>
    <t>GROUPE SABATI SARL</t>
  </si>
  <si>
    <t>PRODUITS CHIMIQUES</t>
  </si>
  <si>
    <t>INJELEC MALI SARL          CFA</t>
  </si>
  <si>
    <t>ACHAT DE BIENS</t>
  </si>
  <si>
    <t>085144493X</t>
  </si>
  <si>
    <t>N'DIAYE SERVICES</t>
  </si>
  <si>
    <t>PRES DU TERRAIN DJAKARTA</t>
  </si>
  <si>
    <t>FOURNITURES DE BIENS DANS LE CADRE DE LA CONTRIBUTION SOCIALE</t>
  </si>
  <si>
    <t>083310400L</t>
  </si>
  <si>
    <t>ACCENTURES SARL</t>
  </si>
  <si>
    <t>MATERIELS INFORMATIQUES ET DIVERS</t>
  </si>
  <si>
    <t>AFRICAN TRADE MARKET &amp; SERV.</t>
  </si>
  <si>
    <t>PW MINING INTERNATIONAL</t>
  </si>
  <si>
    <t>SERVICES D'EXCAVATION DE TRANSPORT DE MINERAI &amp; ASSIMILE</t>
  </si>
  <si>
    <t>085138330M</t>
  </si>
  <si>
    <t>DANKELEN TRANSPORT&amp;LOGISTIQUE</t>
  </si>
  <si>
    <t>TRANSPORT</t>
  </si>
  <si>
    <t>025022344L</t>
  </si>
  <si>
    <t>EAGLE EYE</t>
  </si>
  <si>
    <t>SERVICES DE GARDIENNAGE</t>
  </si>
  <si>
    <t>011001600P</t>
  </si>
  <si>
    <t>SADIOLA-VERT</t>
  </si>
  <si>
    <t>SADIOLA</t>
  </si>
  <si>
    <t>SERVICES DE MAINTENANCE ET D'ENTRETIEN</t>
  </si>
  <si>
    <t>085102857G</t>
  </si>
  <si>
    <t>SAER  PROTECT  SARL</t>
  </si>
  <si>
    <t>011000308X</t>
  </si>
  <si>
    <t>DIABY DOUCOURE</t>
  </si>
  <si>
    <t>ACHAT DE BIENS &amp; SERVICES</t>
  </si>
  <si>
    <t>011010380T</t>
  </si>
  <si>
    <t>ENTREPRISE HAMZA NOUROU CISSE</t>
  </si>
  <si>
    <t>CONSTRUCTION GENIE CIVIL &amp; MISE A DISPOSITION DE PERSONNEL</t>
  </si>
  <si>
    <t>0841114476Y</t>
  </si>
  <si>
    <t>KEIT MOBILE</t>
  </si>
  <si>
    <t>086136541F</t>
  </si>
  <si>
    <t>SANYA INDUSTRIE</t>
  </si>
  <si>
    <t>FACE AU STADE 26 MARS, BAMAKO MALI</t>
  </si>
  <si>
    <t>084119350N</t>
  </si>
  <si>
    <t>DIGITEL MALI SA</t>
  </si>
  <si>
    <t>FOURNITURE D'IMAGE</t>
  </si>
  <si>
    <t>SOCIETE MAHAMOUDOU DJIRE&amp; FILS</t>
  </si>
  <si>
    <t>RNC</t>
  </si>
  <si>
    <t>011023574D</t>
  </si>
  <si>
    <t>QUINCAILLERIE TANDIA&amp;FRERES</t>
  </si>
  <si>
    <t>FOURNITURS DE BIENS MOBLIERS ET IMMOBILIERS ET DE MATERIAUX DE CONSTRUCTIONS</t>
  </si>
  <si>
    <t>011001107B</t>
  </si>
  <si>
    <t>PHARMACIE ROBERT DEMBELE</t>
  </si>
  <si>
    <t>ACHAT DE MEDICAMENTS</t>
  </si>
  <si>
    <t>011001444H</t>
  </si>
  <si>
    <t>SARA                       CFA</t>
  </si>
  <si>
    <t>PRODUITS DIVERS DE SUPERMACHE</t>
  </si>
  <si>
    <t>ALLTERRAIN SERVICES MALI SARL</t>
  </si>
  <si>
    <t>084125998Y</t>
  </si>
  <si>
    <t>TITI TRAVEL SARL</t>
  </si>
  <si>
    <t>ACI 2000, RUE 390, PORTE 806,</t>
  </si>
  <si>
    <t>ACHAT DE BILLETS D'AVION</t>
  </si>
  <si>
    <t>086126407T</t>
  </si>
  <si>
    <t>ENERGICIS</t>
  </si>
  <si>
    <t>SERVICES DE TELECOMMUNICATION</t>
  </si>
  <si>
    <t>084134433L</t>
  </si>
  <si>
    <t>TECHNOLOGIE ARTS</t>
  </si>
  <si>
    <t>SERVICES D'ASSURANCE</t>
  </si>
  <si>
    <t>AFRILOG MALI</t>
  </si>
  <si>
    <t>UNITED TRANSIT COMPANY - SA</t>
  </si>
  <si>
    <t>ANCIENS LOCAUX TOGUNA AGRO INDUSTRI</t>
  </si>
  <si>
    <t>TRANSIT</t>
  </si>
  <si>
    <t>086128877M</t>
  </si>
  <si>
    <t>ENTREPRISE SENO SARL</t>
  </si>
  <si>
    <t>LOCATION D'EQUIPEMENTS MINIERS &amp; AUTRES</t>
  </si>
  <si>
    <t>TRANSPORT &amp; TRANSIT</t>
  </si>
  <si>
    <t>BME</t>
  </si>
  <si>
    <t>SERVICES D'EXPLOSION MINIERE</t>
  </si>
  <si>
    <t>011002649N</t>
  </si>
  <si>
    <t>SOCIETE BARAKA DES PRTS PETROL</t>
  </si>
  <si>
    <t>086131615R</t>
  </si>
  <si>
    <t>ADAMA KONE</t>
  </si>
  <si>
    <t>CONSTRUCTION GENIE CIVIL</t>
  </si>
  <si>
    <t>0230000307W</t>
  </si>
  <si>
    <t>ENTREPRISE KHASSO CONSTRUCTION</t>
  </si>
  <si>
    <t>086102290V</t>
  </si>
  <si>
    <t>BUREAU VERITAS MALI</t>
  </si>
  <si>
    <t>ANALYSE D'ECHATILLONS DE MINERAI</t>
  </si>
  <si>
    <t>SAHEL AVIATION SERVICE SARL</t>
  </si>
  <si>
    <t>LOCATION D'AVION &amp; VENTE DE BILLETS D'AVION</t>
  </si>
  <si>
    <t>087000141F</t>
  </si>
  <si>
    <t>BENSO TRANSPORT</t>
  </si>
  <si>
    <t>TRANSPORT DE PERSONNEL</t>
  </si>
  <si>
    <t>082100217M</t>
  </si>
  <si>
    <t>SOCIETE MALIENNE PDRT CHIMIQUE</t>
  </si>
  <si>
    <t>086136208L</t>
  </si>
  <si>
    <t>WARWI SA (AFRICA TRADING&amp;EQ )</t>
  </si>
  <si>
    <t>085122957D</t>
  </si>
  <si>
    <t>BETIC SARL (BUREAU D'ETUDE TEC</t>
  </si>
  <si>
    <t xml:space="preserve">MISE A DISPOSITION D'INGENIERES &amp; TECHNICIENS CIVILS </t>
  </si>
  <si>
    <t>ATELIER TOURNAGE &amp; CHAUDRONERI</t>
  </si>
  <si>
    <t>BP E4051 BAMAKO MALI</t>
  </si>
  <si>
    <t>TRAVAUX RELATIFS A L'OXYGEN PLANT</t>
  </si>
  <si>
    <t>011001578R</t>
  </si>
  <si>
    <t>ADAMA KANTE</t>
  </si>
  <si>
    <t>SERVICES DE MENUISERIE</t>
  </si>
  <si>
    <t>011000964N</t>
  </si>
  <si>
    <t>ENTREPRISE MARIAM DIARRA EMD</t>
  </si>
  <si>
    <t>011022640V</t>
  </si>
  <si>
    <t>G I E SIRIMANA</t>
  </si>
  <si>
    <t>011001598L</t>
  </si>
  <si>
    <t>SADIOLA-VIGILANCE          CFA</t>
  </si>
  <si>
    <t>SERVICES DE SURVEILLANCE</t>
  </si>
  <si>
    <t>081110354H</t>
  </si>
  <si>
    <t>SOPRESCOM SARL</t>
  </si>
  <si>
    <t>084103080R</t>
  </si>
  <si>
    <t>C C J  F  DIDI  TOURE</t>
  </si>
  <si>
    <t>ASSISTANCE FISCALE</t>
  </si>
  <si>
    <t>08335915W</t>
  </si>
  <si>
    <t>NOUR COMMUNICATION</t>
  </si>
  <si>
    <t>COMMUNICATION</t>
  </si>
  <si>
    <t>086116721P</t>
  </si>
  <si>
    <t>REALIZE SARL</t>
  </si>
  <si>
    <t>081112532W</t>
  </si>
  <si>
    <t>CABINET GOITA &amp; ASSOCIES SCPA</t>
  </si>
  <si>
    <t>ASSISTANCE JURIDIQUE</t>
  </si>
  <si>
    <t>084130539P</t>
  </si>
  <si>
    <t>BRAHIMA BATHILY</t>
  </si>
  <si>
    <t>LOCATION IMMOBILIERE &amp; AUTRES</t>
  </si>
  <si>
    <t>011024176C</t>
  </si>
  <si>
    <t>ETUDE MAITRE MORIBA DIALLO</t>
  </si>
  <si>
    <t>Kalabancoro plateau rue 170 porte 643 Bamako représentée par MAITRE MORIBA DIALLO, Avocat à la</t>
  </si>
  <si>
    <t>Cour, tel 66 72 47 14</t>
  </si>
  <si>
    <t>011001599Y</t>
  </si>
  <si>
    <t>SADIOLA-SANYA              CFA</t>
  </si>
  <si>
    <t xml:space="preserve">170 porte 643 Bamako représentée par MAITRE MORIBA DIALLO, Avocat à la </t>
  </si>
  <si>
    <t>011011664C</t>
  </si>
  <si>
    <t>ATELIER DE CONSTRUC.METALLIQUE</t>
  </si>
  <si>
    <t>Cour.</t>
  </si>
  <si>
    <t>FOURNITURS  DE CONSOMMABLES, DE PIECES DE REHANGES, DE BIENS MOBLIERS ET IMMOBILIERS ET DE MATERIAUX DE CONSTRUCTIONS ETC</t>
  </si>
  <si>
    <t>011003460Y</t>
  </si>
  <si>
    <t>FONFO KEITA</t>
  </si>
  <si>
    <t>MATERIELS &amp; EQUIPEMENT DE BUREAU</t>
  </si>
  <si>
    <t>025033066F</t>
  </si>
  <si>
    <t>OUSMANE OT  SERVICE</t>
  </si>
  <si>
    <t>FOURNITURE DE PIECES DETTACHEES ET AUTRES EQUIPEMENTS</t>
  </si>
  <si>
    <t>082100069T</t>
  </si>
  <si>
    <t>ETUDE MAITRE SOYATA MAIGA &amp;CO</t>
  </si>
  <si>
    <t>CONSEILS JURIDIQUES</t>
  </si>
  <si>
    <t>086128197X</t>
  </si>
  <si>
    <t>AFRICA CONFECTION</t>
  </si>
  <si>
    <t>NA</t>
  </si>
  <si>
    <t>ETABLISSEMENT ASSA  DIARRA</t>
  </si>
  <si>
    <t>FOURNITURES DE BIENS</t>
  </si>
  <si>
    <t>085136436V</t>
  </si>
  <si>
    <t>SAHEL AVIATION SERVICE TRAVEL</t>
  </si>
  <si>
    <t>025004857C</t>
  </si>
  <si>
    <t>FAMIB</t>
  </si>
  <si>
    <t>MATERIELS BUREAUTIQUE</t>
  </si>
  <si>
    <t>011024179F</t>
  </si>
  <si>
    <t>SOCIKE-SARL</t>
  </si>
  <si>
    <t>KAYES SADIOLA 77849176</t>
  </si>
  <si>
    <t>TRAVAUX DE CONSTRUCTION D'UNE CLOTURE EN GRILLAGE AUTOUR DU NOUVEAU DEPOT DE STERILES MINIERS</t>
  </si>
  <si>
    <t>083201118G</t>
  </si>
  <si>
    <t>ESF TRAVEL              CFA</t>
  </si>
  <si>
    <t>VENTE DE BILLET D'AVION</t>
  </si>
  <si>
    <t>ATLANTIQUE ASSURANCE MALI SA</t>
  </si>
  <si>
    <t>011019492H</t>
  </si>
  <si>
    <t>GIE DJIGUIYA-SO SADIOLA</t>
  </si>
  <si>
    <t>MAINTENANCE DU SYSTEME D'ADDUCTION D'EAU</t>
  </si>
  <si>
    <t>086147342T</t>
  </si>
  <si>
    <t>G FORCE ENGINEERING SERVICES</t>
  </si>
  <si>
    <t>RUE 626, PORTE IMMEUBLE IDRISSA</t>
  </si>
  <si>
    <t>TRAVAUX DE REHABILITATIUON</t>
  </si>
  <si>
    <t>CFAO MOTORS</t>
  </si>
  <si>
    <t>ACHAT DE VEHICULES</t>
  </si>
  <si>
    <t>EGTF</t>
  </si>
  <si>
    <t>BP 2265 BAMAKO MALI</t>
  </si>
  <si>
    <t>TOTAL MALI</t>
  </si>
  <si>
    <t>DEBOURS DROITS DE DOUANES</t>
  </si>
  <si>
    <t>086127113N</t>
  </si>
  <si>
    <t>DJIGUIYA SIGNATURE  SARL</t>
  </si>
  <si>
    <t>SENO MINING SERVICES SARL (SMS</t>
  </si>
  <si>
    <t>MA.BKO.2012.B.3759</t>
  </si>
  <si>
    <t>MISE A DISPOSITION D'EQUIPEMENTS POUR L'EXECUTION DE TRAVAUX ET SERVICES AD HOC DE SEMOS</t>
  </si>
  <si>
    <t>086123193N</t>
  </si>
  <si>
    <t>UNICO SARLU</t>
  </si>
  <si>
    <t>KALABAN COURA ACI RUE 349 PORTE 30</t>
  </si>
  <si>
    <t>FOURNITURE INSTALLATION ET MISE EN SERVICE D'UN TUBE NEUF POUR SCANNER HITACHI SUPRIA 64 A L'HOPITAL FOUSSEYNI DAOU DE KAYES</t>
  </si>
  <si>
    <t>086106353C</t>
  </si>
  <si>
    <t>CAB  AVOC Me SOUMOUNTERA &amp;ASS</t>
  </si>
  <si>
    <t>ODIR - SARL</t>
  </si>
  <si>
    <t>IMMEUBLE KENYA ABOU</t>
  </si>
  <si>
    <t>FORMATION DU PERSONNEL</t>
  </si>
  <si>
    <t>086130638M</t>
  </si>
  <si>
    <t>MON PANIER</t>
  </si>
  <si>
    <t>PRES DE LA BOULAGERIE MODERNE</t>
  </si>
  <si>
    <t>087800209E</t>
  </si>
  <si>
    <t>ESDCO</t>
  </si>
  <si>
    <t>ETUDES D'IMPACTE ENVIRONNEMENTAL</t>
  </si>
  <si>
    <t>BP:1936, BAMAKO, REPUNLIQUE DU MALI</t>
  </si>
  <si>
    <t>MISE A DISPOSITION DE PERSONNEL</t>
  </si>
  <si>
    <t>087800237L</t>
  </si>
  <si>
    <t>STAR OIL</t>
  </si>
  <si>
    <t>NIARELA</t>
  </si>
  <si>
    <t>GASOIL/LUBRIFIANTS</t>
  </si>
  <si>
    <t>MOUNTOUGOULA</t>
  </si>
  <si>
    <t>084119960R</t>
  </si>
  <si>
    <t>MANUTNTION AF</t>
  </si>
  <si>
    <t>PIECESRECHANGES/D'USURE</t>
  </si>
  <si>
    <t>MAXAM</t>
  </si>
  <si>
    <t>BACO DJIKORONI ACI GOLF</t>
  </si>
  <si>
    <t>EXPLOSIFS ET ACCESSOIRES</t>
  </si>
  <si>
    <t>087800628B</t>
  </si>
  <si>
    <t>SANDVIK</t>
  </si>
  <si>
    <t>SOTUBA</t>
  </si>
  <si>
    <t>AECI</t>
  </si>
  <si>
    <t>KALABAN COURA EXTENTION</t>
  </si>
  <si>
    <t>ORYX</t>
  </si>
  <si>
    <t>ACI 2000</t>
  </si>
  <si>
    <t>0816154898K</t>
  </si>
  <si>
    <t>ALPHA SERVICE &amp; TRAVAUX SARL</t>
  </si>
  <si>
    <t>YIRIMADJO 1008 LGTS BKO</t>
  </si>
  <si>
    <t>LOCATION CAMION TRANSPORT</t>
  </si>
  <si>
    <t>GIGN</t>
  </si>
  <si>
    <t>FALADIE DOUANES</t>
  </si>
  <si>
    <t xml:space="preserve">SECURITE </t>
  </si>
  <si>
    <t>DMC</t>
  </si>
  <si>
    <t>QUINCALLERIE</t>
  </si>
  <si>
    <t>VIDANGE SAMAKE</t>
  </si>
  <si>
    <t xml:space="preserve">OLA </t>
  </si>
  <si>
    <t>082239413C</t>
  </si>
  <si>
    <t>ADAMA YAMEOGO</t>
  </si>
  <si>
    <t>STF SANS FIL/QUINZANBOUGOU</t>
  </si>
  <si>
    <t>SOTIGUI</t>
  </si>
  <si>
    <t xml:space="preserve">BACO DJIKORONI ACI </t>
  </si>
  <si>
    <t>LOCATION MAISON</t>
  </si>
  <si>
    <t>083317004A</t>
  </si>
  <si>
    <t>FISMA</t>
  </si>
  <si>
    <t xml:space="preserve">YIRIMADJO </t>
  </si>
  <si>
    <t>ALS LABORATORY GROUP</t>
  </si>
  <si>
    <t>Sous-Traitants</t>
  </si>
  <si>
    <t>Analyse-Sondages Echantillons</t>
  </si>
  <si>
    <t>085123172E</t>
  </si>
  <si>
    <t>BAGUINI-TRANS-SERVICES</t>
  </si>
  <si>
    <t>Location Citernes-Arrosage</t>
  </si>
  <si>
    <t>Travaux de Géophysique -Géochimie et Sondage</t>
  </si>
  <si>
    <t>DCS MALI SARL</t>
  </si>
  <si>
    <t>2 Sirovision - Maintenance annuelle*</t>
  </si>
  <si>
    <t>ETASI SARL</t>
  </si>
  <si>
    <t>Location d'engins</t>
  </si>
  <si>
    <t>Retenue</t>
  </si>
  <si>
    <t>GARDE NATIONALE</t>
  </si>
  <si>
    <t>Securité-Protection</t>
  </si>
  <si>
    <t>GENDARMERIE NATIONALE\LEGION DE SIKASSO</t>
  </si>
  <si>
    <t>033000703V</t>
  </si>
  <si>
    <t>GIE GBASIGE SOLI</t>
  </si>
  <si>
    <t>Securisationdu Bulldozer et de la plate-forme d'exploration a taba</t>
  </si>
  <si>
    <t>083318606G</t>
  </si>
  <si>
    <t>Maitre Alhousseyni DIOP</t>
  </si>
  <si>
    <t>Assistance Juridique</t>
  </si>
  <si>
    <t>081139288A</t>
  </si>
  <si>
    <t>MAK HOLDING</t>
  </si>
  <si>
    <t>Location d'Engins pour Activités Minières</t>
  </si>
  <si>
    <t>086133712G</t>
  </si>
  <si>
    <t>PETRO-BIRGO</t>
  </si>
  <si>
    <t>Hydrocarbures</t>
  </si>
  <si>
    <t>Assistance</t>
  </si>
  <si>
    <t>Assistance Fiscale</t>
  </si>
  <si>
    <t>082202817K</t>
  </si>
  <si>
    <t>SCP TOUREH &amp; ASSOCIES</t>
  </si>
  <si>
    <t>Conseil juridique</t>
  </si>
  <si>
    <t>SOCIETE DE FORAGES ET DE TRAVAUX PUBLICS (S.F.T.P)</t>
  </si>
  <si>
    <t>Activités Minières</t>
  </si>
  <si>
    <t>087800040B</t>
  </si>
  <si>
    <t>Société des Mines de Syama S.A. *</t>
  </si>
  <si>
    <t>Diverses Prestations</t>
  </si>
  <si>
    <t>Finance et Logistique</t>
  </si>
  <si>
    <t>Z FOR MINING SARL</t>
  </si>
  <si>
    <t>3R SARL</t>
  </si>
  <si>
    <t>Africa Equipment Maintenance a</t>
  </si>
  <si>
    <t>Africa Power Services Mali SAS</t>
  </si>
  <si>
    <t>Association Vigne</t>
  </si>
  <si>
    <t>Autorite Malienne des Telecomm</t>
  </si>
  <si>
    <t>CANTONNEMENT DES EAUX ET FORET</t>
  </si>
  <si>
    <t>Delta Service</t>
  </si>
  <si>
    <t>ENERGOLD DRILLING MALI SARL</t>
  </si>
  <si>
    <t>Entreprise Generale de Travaux</t>
  </si>
  <si>
    <t>Entreprise Generale Muning et</t>
  </si>
  <si>
    <t>Entreprise Kandjonna SARL</t>
  </si>
  <si>
    <t>G.I.E LES AMIS DE LA NATURE</t>
  </si>
  <si>
    <t>GKS Logistics SARL</t>
  </si>
  <si>
    <t>Kankou Capital SAS</t>
  </si>
  <si>
    <t>LE GUIDE</t>
  </si>
  <si>
    <t>M.S.E (MODERN STEEL ENGINEERIN</t>
  </si>
  <si>
    <t>NIETA MINING</t>
  </si>
  <si>
    <t>ONG BIODUR SAHEL</t>
  </si>
  <si>
    <t>Orezone Drilling Mali SARL</t>
  </si>
  <si>
    <t>Paragon Tailings Mali SARL</t>
  </si>
  <si>
    <t>PHARMACIE DJEMA DR BA ALY DAFF</t>
  </si>
  <si>
    <t>Point Machines</t>
  </si>
  <si>
    <t>SAFIR Consulting</t>
  </si>
  <si>
    <t>Sahel Aviation Service SARL</t>
  </si>
  <si>
    <t>Securite au Travail Incendie e</t>
  </si>
  <si>
    <t>SOCIETE DES MINES DE MORILA SA</t>
  </si>
  <si>
    <t>SOL INNOV SARL</t>
  </si>
  <si>
    <t>TALDO SARL</t>
  </si>
  <si>
    <t>TEAM CONSULTING SARL</t>
  </si>
  <si>
    <t>Technique et Industrie Moderne</t>
  </si>
  <si>
    <t>UNIVERSITE DES SCIENCES TECHNI</t>
  </si>
  <si>
    <t>WARWI-ATEC SARL</t>
  </si>
  <si>
    <t>087800001X</t>
  </si>
  <si>
    <t>Verification legale de comptabilité</t>
  </si>
  <si>
    <t>AHDM ONOMO HOTEL BAMAKO</t>
  </si>
  <si>
    <t>hebergement</t>
  </si>
  <si>
    <t>031006708f</t>
  </si>
  <si>
    <t>Alhassane Sanogo (GMPS)</t>
  </si>
  <si>
    <t>Fourrnisseur de services</t>
  </si>
  <si>
    <t>033000745C</t>
  </si>
  <si>
    <t>G.I.E TIANKASONGON DE FOUROU</t>
  </si>
  <si>
    <t>":8u</t>
  </si>
  <si>
    <t>086121268J</t>
  </si>
  <si>
    <t>Laboratoire Nationale des Eaux (LNE)</t>
  </si>
  <si>
    <t>Analyse et traitement des eaux</t>
  </si>
  <si>
    <t>Adama Traoré</t>
  </si>
  <si>
    <t>Achat de biens et services</t>
  </si>
  <si>
    <t>083329747F</t>
  </si>
  <si>
    <t>LION MULTI SERVICES - MOUSSA TRAORE</t>
  </si>
  <si>
    <t>Achat divers de bien</t>
  </si>
  <si>
    <t>082243338P</t>
  </si>
  <si>
    <t>R-LOGISTIC MALI SA</t>
  </si>
  <si>
    <t>logistique et ransport</t>
  </si>
  <si>
    <t>031003325K</t>
  </si>
  <si>
    <t>CLINIQUE MEDICALE SINKA</t>
  </si>
  <si>
    <t>Traitements medicaux</t>
  </si>
  <si>
    <t>084138081P</t>
  </si>
  <si>
    <t>OUMME DRAMANE HAIDARA</t>
  </si>
  <si>
    <t>loyers mensuels</t>
  </si>
  <si>
    <t>033000234K</t>
  </si>
  <si>
    <t>BOUBACAR SANGARE</t>
  </si>
  <si>
    <t>Achat divers de bien et service</t>
  </si>
  <si>
    <t>084120812E</t>
  </si>
  <si>
    <t>LOCATECH SECURITY</t>
  </si>
  <si>
    <t>Location de Véhicules</t>
  </si>
  <si>
    <t>041015530Y</t>
  </si>
  <si>
    <t>3R - Sarl</t>
  </si>
  <si>
    <t>Etute-Evaluation Gestion de Dechet</t>
  </si>
  <si>
    <t>087800586C</t>
  </si>
  <si>
    <t>FEKOLA SA</t>
  </si>
  <si>
    <t>Achats Divers de bien</t>
  </si>
  <si>
    <t>INJELEC-MALI SARL</t>
  </si>
  <si>
    <t xml:space="preserve">Achats de divers biens et services </t>
  </si>
  <si>
    <t>Achat de divers biens et services</t>
  </si>
  <si>
    <t>084141113D</t>
  </si>
  <si>
    <t>ADVISION SARL</t>
  </si>
  <si>
    <t>design et production</t>
  </si>
  <si>
    <t>ODIR-MALI</t>
  </si>
  <si>
    <t>Analyse-Hydraucarbures et Gas-oil</t>
  </si>
  <si>
    <t>DMC MALI SARL</t>
  </si>
  <si>
    <t>Achats divers biens et services</t>
  </si>
  <si>
    <t>081124047N</t>
  </si>
  <si>
    <t>HGS MALI SARL</t>
  </si>
  <si>
    <t>Maintenace</t>
  </si>
  <si>
    <t>084135295W</t>
  </si>
  <si>
    <t>CPUNET SARL</t>
  </si>
  <si>
    <t>Achat Divers de biens et Services</t>
  </si>
  <si>
    <t>DHL EXPRESS INTERNATIONAL MALI SARL</t>
  </si>
  <si>
    <t>Expédition correspondances/courriers</t>
  </si>
  <si>
    <t>Retenu</t>
  </si>
  <si>
    <t>Telecommunication/Exploitation fréquence</t>
  </si>
  <si>
    <t>08 4119132A</t>
  </si>
  <si>
    <t>Vaughan Avocats</t>
  </si>
  <si>
    <t>T-MAK SARL</t>
  </si>
  <si>
    <t>Prestataire de Services</t>
  </si>
  <si>
    <t>AFRICAN TRADE MARKET AND SERVICES ( ATMAS SARL)</t>
  </si>
  <si>
    <t>SALDY TRADING &amp; CO SARL</t>
  </si>
  <si>
    <t>ESDCO-SARL</t>
  </si>
  <si>
    <t>Etute-Evaluation Environnementale et Sociale</t>
  </si>
  <si>
    <t>085123520R</t>
  </si>
  <si>
    <t>BEN (BUILDING EVERY NATION) S.A.R.L</t>
  </si>
  <si>
    <t>082208599G</t>
  </si>
  <si>
    <t>GARAGE AUTO STAR</t>
  </si>
  <si>
    <t>Reparation de Vehicule</t>
  </si>
  <si>
    <t>082200523J</t>
  </si>
  <si>
    <t>COMPUTECH SARL</t>
  </si>
  <si>
    <t>Entretien et reparations materiel informatique</t>
  </si>
  <si>
    <t>081137852T</t>
  </si>
  <si>
    <t>GLOBAL DISTRIBUTION AFRIQUE</t>
  </si>
  <si>
    <t>084100505N</t>
  </si>
  <si>
    <t>SENI KAMITE SADIPAL</t>
  </si>
  <si>
    <t>085130836E</t>
  </si>
  <si>
    <t>SOMACOM SARL</t>
  </si>
  <si>
    <t>086137832P</t>
  </si>
  <si>
    <t>TOUSSEGUE SERVICES</t>
  </si>
  <si>
    <t>086133472P</t>
  </si>
  <si>
    <t>CV CIVIL STRUCTURAL SARL</t>
  </si>
  <si>
    <t>Construction-Rehabilitation</t>
  </si>
  <si>
    <t>087800124 J</t>
  </si>
  <si>
    <t>Telecommunication/Internet</t>
  </si>
  <si>
    <t>033000755D</t>
  </si>
  <si>
    <t>G.I.E GNONGONDEMETON DE SYAMA</t>
  </si>
  <si>
    <t>082201058J</t>
  </si>
  <si>
    <t>AREPEL</t>
  </si>
  <si>
    <t>ingenierie/Reparation</t>
  </si>
  <si>
    <t>084108976P</t>
  </si>
  <si>
    <t>PETRO SERVICES WEST AFRICA SARL</t>
  </si>
  <si>
    <t>ingenierie/Informatique</t>
  </si>
  <si>
    <t>Assurance</t>
  </si>
  <si>
    <t>086145874D</t>
  </si>
  <si>
    <t>GLOBAL AUTO SERVCES SARL</t>
  </si>
  <si>
    <t>084126895M</t>
  </si>
  <si>
    <t>INPC SARL</t>
  </si>
  <si>
    <t>STE TMK-SARL</t>
  </si>
  <si>
    <t>025041270B</t>
  </si>
  <si>
    <t>SARCI SARL</t>
  </si>
  <si>
    <t>025033468M</t>
  </si>
  <si>
    <t>Renovo Supply et Services SARL</t>
  </si>
  <si>
    <t>086158463B</t>
  </si>
  <si>
    <t>KOLEO MALI SARL</t>
  </si>
  <si>
    <t>082212043G</t>
  </si>
  <si>
    <t>TECHNIQUES NOUVELLES DE PLOMBERIE ET DE CLIMATISATION (TNPC)</t>
  </si>
  <si>
    <t>Entretien et Reparation climatiseur</t>
  </si>
  <si>
    <t>033000244W</t>
  </si>
  <si>
    <t>SEYDOU SOGODOGO SOUDEUR - TRANSPORTEUR BANANSO</t>
  </si>
  <si>
    <t>Location Bus de transport de personnel</t>
  </si>
  <si>
    <t>083201170C</t>
  </si>
  <si>
    <t>MAHAMOUDOU DJIRE</t>
  </si>
  <si>
    <t>SANOGO ABDOUL KARIM</t>
  </si>
  <si>
    <t>03300075F</t>
  </si>
  <si>
    <t>G.I.E DJIGUIYA DE BANANSO</t>
  </si>
  <si>
    <t>0862127700Y</t>
  </si>
  <si>
    <t>FEDA IT CONSULTING</t>
  </si>
  <si>
    <t>ACS2-Sarl</t>
  </si>
  <si>
    <t>031004412H</t>
  </si>
  <si>
    <t>SOUMAILA BERTHE</t>
  </si>
  <si>
    <t>086140690N</t>
  </si>
  <si>
    <t>EGD-SARL</t>
  </si>
  <si>
    <t>Divers Achats</t>
  </si>
  <si>
    <t>025037260F</t>
  </si>
  <si>
    <t>AES Mali Sarl</t>
  </si>
  <si>
    <t>LocationEngins et Entretien Reparation</t>
  </si>
  <si>
    <t>033000654B</t>
  </si>
  <si>
    <t>GIE-FOLONA</t>
  </si>
  <si>
    <t>033000521T</t>
  </si>
  <si>
    <t>ENTREPRISE KARIM COULIBALY BTP</t>
  </si>
  <si>
    <t>087800917D</t>
  </si>
  <si>
    <t>PROSLABS MICROBIO CONSULTING</t>
  </si>
  <si>
    <t>Analyse-Sondages Echantillons Gas-oil</t>
  </si>
  <si>
    <t>033000372L</t>
  </si>
  <si>
    <t>OFFICINE MANKOURA KONE</t>
  </si>
  <si>
    <t>Achat Divers de biens</t>
  </si>
  <si>
    <t>AEMS SARL</t>
  </si>
  <si>
    <t>Maintenace EQUIPEMENT</t>
  </si>
  <si>
    <t>082100961G</t>
  </si>
  <si>
    <t>TTAO - MALI</t>
  </si>
  <si>
    <t>083341647V</t>
  </si>
  <si>
    <t>Saldy Safety Solutions</t>
  </si>
  <si>
    <t>Forage</t>
  </si>
  <si>
    <t>087800173Y</t>
  </si>
  <si>
    <t>AGENCE MALI MANAGEMENT SARL (AMM-SARL)</t>
  </si>
  <si>
    <t>087800246K</t>
  </si>
  <si>
    <t>SGEEM BTP MALI SA</t>
  </si>
  <si>
    <t>Location-Avion</t>
  </si>
  <si>
    <t>VENISE DISTRIBUTION</t>
  </si>
  <si>
    <t>086157808D</t>
  </si>
  <si>
    <t>Cv Civil Structural Africa SAS</t>
  </si>
  <si>
    <t>KALTIRE MALI SARLU</t>
  </si>
  <si>
    <t>Entretien et Réparations Pneus</t>
  </si>
  <si>
    <t>033000265C</t>
  </si>
  <si>
    <t>SEYDOU KONE DIT P.D.G</t>
  </si>
  <si>
    <t>MINE SITE MAINTENANCE MALI SARL</t>
  </si>
  <si>
    <t>Entretien Maintenance Hydraulic</t>
  </si>
  <si>
    <t>AGGREKO MALI</t>
  </si>
  <si>
    <t>Production et Fourniture d'Electricité</t>
  </si>
  <si>
    <t>SMT MALI SARL</t>
  </si>
  <si>
    <t>VIVO ENERGY MALI</t>
  </si>
  <si>
    <t>SOCIETE GENERALE DE TRANSIT (SOGETRA)</t>
  </si>
  <si>
    <t>Transport et logistiques</t>
  </si>
  <si>
    <t>SANLAM ASSURANCE  MALI</t>
  </si>
  <si>
    <t>SOCIETE NIANG ET FRERE SA/SNIAF SERVICES SA</t>
  </si>
  <si>
    <t xml:space="preserve"> Transport</t>
  </si>
  <si>
    <t>SAER-EMPLOI</t>
  </si>
  <si>
    <t>Mise a disposition et Gestion Personnel</t>
  </si>
  <si>
    <t>SGS MALI SARLU</t>
  </si>
  <si>
    <t>Analyses</t>
  </si>
  <si>
    <t>ECOLOG GENERAL TRADING MALI SARL</t>
  </si>
  <si>
    <t>Rédaction d’un rapport d’étape de 1 mois - Rapport de construction</t>
  </si>
  <si>
    <t>083205252T</t>
  </si>
  <si>
    <t>BEB&amp;co</t>
  </si>
  <si>
    <t>ATELIER DE TOURNAGE &amp; DE CHAUDRONNERIE</t>
  </si>
  <si>
    <t>Tournage et Chaudronnerie</t>
  </si>
  <si>
    <t>SOCIETE MAHAMOUDOU DJIRE &amp; FILS</t>
  </si>
  <si>
    <t>084133895B</t>
  </si>
  <si>
    <t>ASCAM HOLDING</t>
  </si>
  <si>
    <t>Explosifs</t>
  </si>
  <si>
    <t>SOCIETE BARAKA PRODUITS PETROLIERS</t>
  </si>
  <si>
    <t>TOTAL MALI S.A</t>
  </si>
  <si>
    <t>Rédevance gestion station</t>
  </si>
  <si>
    <t>087800626 B</t>
  </si>
  <si>
    <t>SANDVIK MCM SARL</t>
  </si>
  <si>
    <t>YARA OIL - SA</t>
  </si>
  <si>
    <t>Gestion et maintenance</t>
  </si>
  <si>
    <t>Contrats mensuel sur l'année 2023</t>
  </si>
  <si>
    <t>R.A.S</t>
  </si>
  <si>
    <t>Produits petroliers</t>
  </si>
  <si>
    <t>SAER PROTECTION</t>
  </si>
  <si>
    <t>Service de gardiennage</t>
  </si>
  <si>
    <t>011019040V</t>
  </si>
  <si>
    <t>GIE DOGONOKELE</t>
  </si>
  <si>
    <t>Surveillance environnementale</t>
  </si>
  <si>
    <t>Contrats mensuel sur l'année 2024</t>
  </si>
  <si>
    <t>011018889V</t>
  </si>
  <si>
    <t>GIE HERON</t>
  </si>
  <si>
    <t>Rincage et Decontamination</t>
  </si>
  <si>
    <t>011018887R</t>
  </si>
  <si>
    <t>GIE ATYM</t>
  </si>
  <si>
    <t>Maintenance Usine</t>
  </si>
  <si>
    <t>SEMOS SA</t>
  </si>
  <si>
    <t>Elution, Analyse &amp; autres</t>
  </si>
  <si>
    <t>083341381M</t>
  </si>
  <si>
    <t>AA CONSTRUCTION</t>
  </si>
  <si>
    <t>Bamako Coura Marché Dibida Immeuble Doumbia Rue 350</t>
  </si>
  <si>
    <t>Location de camion</t>
  </si>
  <si>
    <t>083319231D</t>
  </si>
  <si>
    <t>AA SERVICES</t>
  </si>
  <si>
    <t>Location bus</t>
  </si>
  <si>
    <t>086152521L</t>
  </si>
  <si>
    <t>ACCOM</t>
  </si>
  <si>
    <t>Sokorodi sur la route rosey abanta</t>
  </si>
  <si>
    <t>AFRICAN TRADE MARKET AND SERVICE</t>
  </si>
  <si>
    <t>Bamako Coura en face de la surété</t>
  </si>
  <si>
    <t>Achat de pièces de rechanges</t>
  </si>
  <si>
    <t>084142360J</t>
  </si>
  <si>
    <t>ANDAAL GROUP</t>
  </si>
  <si>
    <t>Hamdallaye ACI, villahe Can Immeuble en face de la station shell</t>
  </si>
  <si>
    <t>Korofina Nord</t>
  </si>
  <si>
    <t>La Securité</t>
  </si>
  <si>
    <t>ZI Sotuba BKO MALI</t>
  </si>
  <si>
    <t>086120938H</t>
  </si>
  <si>
    <t>CHEICK OUMAR KEITA</t>
  </si>
  <si>
    <t>Banankabougou Rue 641, Porte 129</t>
  </si>
  <si>
    <t>Mises à disposition</t>
  </si>
  <si>
    <t>DMC - MALI</t>
  </si>
  <si>
    <t>Zone industrielle de Sotuba Rue: Titi niaré</t>
  </si>
  <si>
    <t>086148260T</t>
  </si>
  <si>
    <t>EIM LOGISTIQUE</t>
  </si>
  <si>
    <t>Banankabougou-Zone commerciale sur la route de la Cour Suprême Bamako Mali</t>
  </si>
  <si>
    <t>25010836X</t>
  </si>
  <si>
    <t>ENTREPRISE LAMINE DIAKITE</t>
  </si>
  <si>
    <t>KALABAN CORO R 151 P538</t>
  </si>
  <si>
    <t>Location de gradeur</t>
  </si>
  <si>
    <t>087100045F</t>
  </si>
  <si>
    <t>ESPRIT MALI FORAGE SARLU</t>
  </si>
  <si>
    <t>Quartier Yirimadio coté EST Stade du 26 mars</t>
  </si>
  <si>
    <t>Forage et grade contrôle</t>
  </si>
  <si>
    <t>084118906C</t>
  </si>
  <si>
    <t>EVAGRI AGRO-PASTORAL</t>
  </si>
  <si>
    <t>Location engins</t>
  </si>
  <si>
    <t>082219234D</t>
  </si>
  <si>
    <t>GROUPE ELECTROGENE SERVICES</t>
  </si>
  <si>
    <t>Zone industrielle route de sotuba</t>
  </si>
  <si>
    <t>087800375M</t>
  </si>
  <si>
    <t>IMAGRI</t>
  </si>
  <si>
    <t>TABAKORO USINES ROUTE DE SEGOU-BP 1947</t>
  </si>
  <si>
    <t>Location engins,Achat pièces de rechanges</t>
  </si>
  <si>
    <t>0861433357W</t>
  </si>
  <si>
    <t>IVONNE COMMERCE</t>
  </si>
  <si>
    <t>FALADIE SOKORO</t>
  </si>
  <si>
    <t>Restauration</t>
  </si>
  <si>
    <t>086128165V</t>
  </si>
  <si>
    <t>HEAVYMAT MALI</t>
  </si>
  <si>
    <t>BP 7668 Bamako-MALI</t>
  </si>
  <si>
    <t>INTER-MINING SERVICES</t>
  </si>
  <si>
    <t>Cité du Niger II</t>
  </si>
  <si>
    <t>ORYX MALI</t>
  </si>
  <si>
    <t>ACI 2000 Immeuble Baraka</t>
  </si>
  <si>
    <t>Achat de carburant</t>
  </si>
  <si>
    <t>085113218N</t>
  </si>
  <si>
    <t>PROMO SERVICES</t>
  </si>
  <si>
    <t>Magnambougou Faso Kanu près de cheick anta diop</t>
  </si>
  <si>
    <t>Fournitures d'atelier</t>
  </si>
  <si>
    <t>PROSLABS</t>
  </si>
  <si>
    <t xml:space="preserve">Dialakorobougou-ACI Route de Ségou, Imm. PROSLABS-Tel : (223) 20 74 95 91 / 92 03 60 38 / 82 22 55 83contact@proslabs.com  / kanicamara@proslabs.com  / htoure@proslabs.com - Site web : www.proslabs.com </t>
  </si>
  <si>
    <t>Analyse des echantillons</t>
  </si>
  <si>
    <t>SGS MINERAL MALI</t>
  </si>
  <si>
    <t>Zone Industrielle</t>
  </si>
  <si>
    <t>SMT MALI</t>
  </si>
  <si>
    <t>RB 6 à 400 mètres du STade du 26 Mars-Yirimadio-Commune VI</t>
  </si>
  <si>
    <t>085102390A</t>
  </si>
  <si>
    <t>SOLEVO MALI</t>
  </si>
  <si>
    <t>SOGONIKO RUE 128</t>
  </si>
  <si>
    <t>Achats des intrants chimiques</t>
  </si>
  <si>
    <t>083318057P</t>
  </si>
  <si>
    <t>HAMDALLAYE ACI 2000 IMMEUBLE DAKOLO, RUE 358</t>
  </si>
  <si>
    <t xml:space="preserve">Achat de carburant </t>
  </si>
  <si>
    <t>Zone industrielle Sotuba Bamako</t>
  </si>
  <si>
    <t>Fourniture de Gaz</t>
  </si>
  <si>
    <t>011013362T</t>
  </si>
  <si>
    <t>AGENCE MALIENNE DE RADIOPROTEC</t>
  </si>
  <si>
    <t>Bamako-Missabougou</t>
  </si>
  <si>
    <t>083311710F</t>
  </si>
  <si>
    <t>CFORES AIC</t>
  </si>
  <si>
    <t>Faladiè SEMA Bamako Rue 316 Porte 34</t>
  </si>
  <si>
    <t>ASSISTANCE AEROPORTUAIRE</t>
  </si>
  <si>
    <t>Entreprise Traoare Et Freres(E</t>
  </si>
  <si>
    <t>Hamadalye ACI2000 Pres du College Horizon Imm CCM</t>
  </si>
  <si>
    <t>TRANSPORT MINERAIS</t>
  </si>
  <si>
    <t>ETASI</t>
  </si>
  <si>
    <t>Bamako Regim: BCCM: MA-BKO2009 Bamako MALI</t>
  </si>
  <si>
    <t>LOCATION GRUE</t>
  </si>
  <si>
    <t>IMM. 7 VILLAGE EN FACE DE LA PATISSERIE PHOENICIA BKO-MALI</t>
  </si>
  <si>
    <t>QUINCAILLERIE</t>
  </si>
  <si>
    <t>FEKOLA - SA</t>
  </si>
  <si>
    <t>Rue 553 Porte 281 Cite sans Fil TSF Sud</t>
  </si>
  <si>
    <t>SOCIETE MINIERE</t>
  </si>
  <si>
    <t>GCS SARL</t>
  </si>
  <si>
    <t>FALADIE SEMA BKO</t>
  </si>
  <si>
    <t>FILTRES</t>
  </si>
  <si>
    <t>085104139M</t>
  </si>
  <si>
    <t>GENERAL CONSULTING EQUIP SERVI</t>
  </si>
  <si>
    <t>BP 3103 BAMAKO MALI</t>
  </si>
  <si>
    <t>SOTUBA ACI RUE NON CODIFIER BP 1644 BAMAKO</t>
  </si>
  <si>
    <t>MATERIEL DE SECURITE</t>
  </si>
  <si>
    <t>084102600G</t>
  </si>
  <si>
    <t>HOTEL AZALAI</t>
  </si>
  <si>
    <t>BAMAKO MALI</t>
  </si>
  <si>
    <t>HOTELLERIE</t>
  </si>
  <si>
    <t>KAMIS  SERVICES SARL</t>
  </si>
  <si>
    <t>Rue 414 Porte 106  Lafiabougou Bko</t>
  </si>
  <si>
    <t>PIECES DE RECHANGES &amp; ACHATS NOURITURES</t>
  </si>
  <si>
    <t>PIECES DE RECHANGES</t>
  </si>
  <si>
    <t>0878004696G</t>
  </si>
  <si>
    <t>Hamdalye ACI 2000</t>
  </si>
  <si>
    <t>FOURNITURE INTERNET</t>
  </si>
  <si>
    <t>SANDVIK MINING &amp; CONSTRUCTION</t>
  </si>
  <si>
    <t>VILLA D36 CITE DU NIGER DE BKO</t>
  </si>
  <si>
    <t>ZONE INDUSTRIELLE SOTUBA RUE 947 PORTE 213</t>
  </si>
  <si>
    <t>ANALYSE LABORATOIRE</t>
  </si>
  <si>
    <t>087800300L</t>
  </si>
  <si>
    <t>SOCIETE DES MINES DE LOULO</t>
  </si>
  <si>
    <t>Hipodrome Rue 214 Port 104 BP E1160</t>
  </si>
  <si>
    <t>084102034E</t>
  </si>
  <si>
    <t>TRANSIT MANUTENTION SERVICE</t>
  </si>
  <si>
    <t>Route de L'aeoport Rue 282 P 92 Kalaban Coura BKO</t>
  </si>
  <si>
    <t>TRANSIT/TRANSPORT</t>
  </si>
  <si>
    <t>VIVO ENERGY MALI.</t>
  </si>
  <si>
    <t>QUARTIER HIPPRODOME ROUTE DE KOULIKORO</t>
  </si>
  <si>
    <t>CARBURANT/LUBRIFIANTS</t>
  </si>
  <si>
    <t>MAXAM-MALI SARL</t>
  </si>
  <si>
    <t>ACI Baco Djicoroni Dp 8090 Rue 26 Porte 97 Bamako Mali</t>
  </si>
  <si>
    <t>EXPLOSIFS</t>
  </si>
  <si>
    <t>ALHASSANA TOURE</t>
  </si>
  <si>
    <t xml:space="preserve">MISSABOUGOU BAMAKO </t>
  </si>
  <si>
    <t>TRANSPORT PERSONNEL</t>
  </si>
  <si>
    <t>086150582T</t>
  </si>
  <si>
    <t>Tra Services</t>
  </si>
  <si>
    <t>BAMAKO MALI REGISTRE COMMERCE MA.BKO B 7073</t>
  </si>
  <si>
    <t>MISE A DISPOSITION PERSONNEL</t>
  </si>
  <si>
    <t>025005629J</t>
  </si>
  <si>
    <t>Scan Global Logistics SA</t>
  </si>
  <si>
    <t>Rue 382, ACI 2000 Bamako</t>
  </si>
  <si>
    <t>081137887D</t>
  </si>
  <si>
    <t>Mining Tyre Services Sarl</t>
  </si>
  <si>
    <t>Immeuble CMC, Hamdallaye ACI 2000</t>
  </si>
  <si>
    <t>PNEUMATIQUES</t>
  </si>
  <si>
    <t>084139328X</t>
  </si>
  <si>
    <t>BLACK PEARL DONANTE SARL</t>
  </si>
  <si>
    <t>HAMDALLAYE ACI RUE 339 PORTE 118</t>
  </si>
  <si>
    <t>SOCIETE BARAKA DES PRODUITS PE</t>
  </si>
  <si>
    <t>Route 30m NIAMAKORO BAMAKO</t>
  </si>
  <si>
    <t>AGRICS - SARL</t>
  </si>
  <si>
    <t>ACHAT NOURRITURE</t>
  </si>
  <si>
    <t>086157805A</t>
  </si>
  <si>
    <t>SOUDOU BABA IMMO</t>
  </si>
  <si>
    <t>MAGnambougou Projet  Rue 320 Porte: 54</t>
  </si>
  <si>
    <t>LOCATION BUREAUX</t>
  </si>
  <si>
    <t>Agence KOUNARY</t>
  </si>
  <si>
    <t>025039150F</t>
  </si>
  <si>
    <t>YOBE MINING SERVICES- SARL</t>
  </si>
  <si>
    <t>Hamdallaye ACI 2000 BKO Mali</t>
  </si>
  <si>
    <t>ACHAT CYANURE</t>
  </si>
  <si>
    <t>SY AND CO HOLDINGS S.A</t>
  </si>
  <si>
    <t>Kalaban Coura Bko Mali</t>
  </si>
  <si>
    <t>Autorité Malienne Des Télécom.</t>
  </si>
  <si>
    <t>ACI 2000 BKO Mali</t>
  </si>
  <si>
    <t>TELECOM</t>
  </si>
  <si>
    <t>Faladie SEMA a cote du tour de Bamako Mali</t>
  </si>
  <si>
    <t>ACHAT EXPLOSIFS</t>
  </si>
  <si>
    <t>083201747D</t>
  </si>
  <si>
    <t>Brysla Cabinet D''Avocat</t>
  </si>
  <si>
    <t>NIARELA II Rue 376 Porte 1230 BP 1273 Bamako Mali</t>
  </si>
  <si>
    <t>CABINET AVOCAT</t>
  </si>
  <si>
    <t>PAD MALI SARI</t>
  </si>
  <si>
    <t>ATTBOUGOU 1008 RUE 601 BKO</t>
  </si>
  <si>
    <t>PRODUITS ALIMENTAIRES</t>
  </si>
  <si>
    <t>Hippodrome Route de Koulikoro Immeuble 3293</t>
  </si>
  <si>
    <t>Fournitures énergie solaire</t>
  </si>
  <si>
    <t>Nampala, comme de Finkolo</t>
  </si>
  <si>
    <t>Cité du Niger II Villa Maeva 1, Porte 201</t>
  </si>
  <si>
    <t>Excavation et transport de minerais</t>
  </si>
  <si>
    <t>086113217G</t>
  </si>
  <si>
    <t>ENTREPRISE MAMADOU DEMBELE</t>
  </si>
  <si>
    <t>Quartier Mali</t>
  </si>
  <si>
    <t>031003779P</t>
  </si>
  <si>
    <t>ENTREPRISE LOTIO CONSTRUCTION</t>
  </si>
  <si>
    <t>Sikasso/Hamdallaye Extension, Rue non codifiée</t>
  </si>
  <si>
    <t>Zone Industrielle, Rue 948 Porte 48</t>
  </si>
  <si>
    <t>Analyses de minerais</t>
  </si>
  <si>
    <t>Yirimadio cité Yeelen lot H14 commune VI</t>
  </si>
  <si>
    <t>Prestation sécutité</t>
  </si>
  <si>
    <t>G FORCE ENGINEERING SERVICES SARL</t>
  </si>
  <si>
    <t>Immeuble Drissa Rue 626 Banankabougou Terminus</t>
  </si>
  <si>
    <t>Travaux de construction et génie civil</t>
  </si>
  <si>
    <t>BARAKA PETROLEUM SA</t>
  </si>
  <si>
    <t>SOGONIKO AV OUA R 101 P 253, Bamako, Mali</t>
  </si>
  <si>
    <t>Gasoil</t>
  </si>
  <si>
    <t xml:space="preserve">SIMATT SARL </t>
  </si>
  <si>
    <t xml:space="preserve">Banankabougou commercial près de la Direction des Enquêtes </t>
  </si>
  <si>
    <t>Transits et transports</t>
  </si>
  <si>
    <t>Zone Industrielle Sotuba Rue 957 Porte 260</t>
  </si>
  <si>
    <t>Groupe et Maintenances</t>
  </si>
  <si>
    <t>CFAO MOTORS MALI</t>
  </si>
  <si>
    <t>Avenue du Mali ACI 2000 BP 1655</t>
  </si>
  <si>
    <t xml:space="preserve">Locations de véhicules </t>
  </si>
  <si>
    <t>TALENTS PLUS CONSEIL MALI SARL</t>
  </si>
  <si>
    <t xml:space="preserve">Hamdallaye ACI 2000, en face de l'ONG JIGI </t>
  </si>
  <si>
    <t>Mise à disposition du personnel</t>
  </si>
  <si>
    <t>086131606L</t>
  </si>
  <si>
    <t>SALAM NEGOCE SARL</t>
  </si>
  <si>
    <t xml:space="preserve">Missabougou en face du Marché </t>
  </si>
  <si>
    <t>Transport de biens</t>
  </si>
  <si>
    <t>031002783B</t>
  </si>
  <si>
    <t>COMPAGNIE DRISSA TOURE</t>
  </si>
  <si>
    <t>Sikasso Sanoubougou I</t>
  </si>
  <si>
    <t>Locations de bus</t>
  </si>
  <si>
    <t>084139808B</t>
  </si>
  <si>
    <t>OUSMANE TRADING SARL</t>
  </si>
  <si>
    <t>Hamdalaye ACI 2000 Rue: 475</t>
  </si>
  <si>
    <t xml:space="preserve">Outillages </t>
  </si>
  <si>
    <t>Zone industrielle Route de SOTUBA BP 05</t>
  </si>
  <si>
    <t>Consommables</t>
  </si>
  <si>
    <t>ENTREPRISE KAMISSOKO ET FRERES SERVICES -SARL</t>
  </si>
  <si>
    <t>LAFIABOUGOU  RUE : 373 PORTE : 101 BAMAKO MALI</t>
  </si>
  <si>
    <t>Vivres</t>
  </si>
  <si>
    <t>SUNU ASSURANCES IARD - MALI</t>
  </si>
  <si>
    <t>IMMEUBLE FILY KEITA BP E 1861 HAMDALLAYE ACI 2000 BAMAKO BAMAKO MALI</t>
  </si>
  <si>
    <t>082222570D</t>
  </si>
  <si>
    <t>SANGAREA SAS</t>
  </si>
  <si>
    <t>Hamdallaye ACI 2000, Rue 233 Porte 140</t>
  </si>
  <si>
    <t>Audit et conseils</t>
  </si>
  <si>
    <t>031003906E</t>
  </si>
  <si>
    <t>YIRIWASEM SARL</t>
  </si>
  <si>
    <t>HAMDALLAYE ZONE INDUSTRIELLE SIKASSO MALI</t>
  </si>
  <si>
    <t>ENTREPRISE YOUSSOUF HAIDARA</t>
  </si>
  <si>
    <t>Massigui</t>
  </si>
  <si>
    <t>Entretien des routes</t>
  </si>
  <si>
    <t>Hamdallaye ACI 2000 BP E 3991</t>
  </si>
  <si>
    <t>031004278T</t>
  </si>
  <si>
    <t>KADIATOU SIDIBE</t>
  </si>
  <si>
    <t>Hamdallaye Sikasso</t>
  </si>
  <si>
    <t>NIARELA RUE 402 PORTE 63 BAMAKO MALI</t>
  </si>
  <si>
    <t>Consommables et pièces de rechange</t>
  </si>
  <si>
    <t>083201886C</t>
  </si>
  <si>
    <t>QUINCAILLERIE ELECTRICITE SYMPA</t>
  </si>
  <si>
    <t>Marché DIBIDA Magasin N° D 64</t>
  </si>
  <si>
    <t>Outillages et Consommables</t>
  </si>
  <si>
    <t>Etat</t>
  </si>
  <si>
    <t>GENDARMERIE DE SIKASSO</t>
  </si>
  <si>
    <t>Missions</t>
  </si>
  <si>
    <t>087800827E</t>
  </si>
  <si>
    <t>BAMAKO SOGONIKORUE 128PORTE 909 BAMAKO MALI</t>
  </si>
  <si>
    <t>Pièces de rechange</t>
  </si>
  <si>
    <t>083335301G</t>
  </si>
  <si>
    <t>GENERAL DISTRIBUTION SERVICES MALI</t>
  </si>
  <si>
    <t>Sogoniko Zone Commerciale BP 2163</t>
  </si>
  <si>
    <t>031002888P</t>
  </si>
  <si>
    <t>TERIYA AUTO</t>
  </si>
  <si>
    <t>Sikasso Mali</t>
  </si>
  <si>
    <t>Entretien véhicules</t>
  </si>
  <si>
    <t>Près de la BDM SA FOUROU</t>
  </si>
  <si>
    <t>3EME GROUPEMENT REGIONAL DE LA GARDE NATIONALE</t>
  </si>
  <si>
    <t>Prestations sécurité</t>
  </si>
  <si>
    <t>AFRICAN-TM SERVICES SARL</t>
  </si>
  <si>
    <t>Boulevard du peuple face Etat Major AT Médine</t>
  </si>
  <si>
    <t>Route de Koulikoro, près de la station OLYBIA</t>
  </si>
  <si>
    <t>Faladié Rue du gouverneur Immeuble Dramera</t>
  </si>
  <si>
    <t>086131584R</t>
  </si>
  <si>
    <t>GIE GROUPE MEDICAL</t>
  </si>
  <si>
    <t>Niamakoro près du marché</t>
  </si>
  <si>
    <t>Prestations médicales</t>
  </si>
  <si>
    <t>GES GROUPE ELECTROGENE SERVICE</t>
  </si>
  <si>
    <t>Zone Industrielle, Route de l'Abattoir</t>
  </si>
  <si>
    <t>PETRO-SERVICES WEST AFRICA SARL</t>
  </si>
  <si>
    <t>Rue 385, Porte 235 Hamdallaye ACI 2000</t>
  </si>
  <si>
    <t>Installation et maintenance circuit hydrocarbure</t>
  </si>
  <si>
    <t>D.M.C.- MALI</t>
  </si>
  <si>
    <t>ZONE INDUSTRIELLE -ROUTE DE SOTUBA-RUE TITI NIARE-FACE A BATEX CI</t>
  </si>
  <si>
    <t>086136208T</t>
  </si>
  <si>
    <t>WARWI SA</t>
  </si>
  <si>
    <t>ACI 2000 Immeuble Tchaléle NIANGADOU</t>
  </si>
  <si>
    <t>082243384R</t>
  </si>
  <si>
    <t>JURO SERVICES</t>
  </si>
  <si>
    <t>BAGADADJI RUE : 502 PORTE : 231</t>
  </si>
  <si>
    <t>Outillages</t>
  </si>
  <si>
    <t>084119892W</t>
  </si>
  <si>
    <t>PYRAMIS AUDIT &amp; CONSEIL</t>
  </si>
  <si>
    <t>Hamdallaye ACI 2000 face au palais des sports</t>
  </si>
  <si>
    <t>Assistance suivi des immobilisations</t>
  </si>
  <si>
    <t>083336353G</t>
  </si>
  <si>
    <t>SILICON MALI</t>
  </si>
  <si>
    <t>Centre Commercial Immeuble Modibo KEITA</t>
  </si>
  <si>
    <t>APPUI CONSEIL TECHNIQUE ENGINEERING</t>
  </si>
  <si>
    <t>622, RUE 876 IMMEUBLE BANOU - FALADIE SEMA BAMAKO - MALI MALI</t>
  </si>
  <si>
    <t>Etude et conseil</t>
  </si>
  <si>
    <t>031005204T</t>
  </si>
  <si>
    <t>PHARMACIE SENDE CAMARA</t>
  </si>
  <si>
    <t>FINKOLO GANADOUGOU</t>
  </si>
  <si>
    <t>Consommabe</t>
  </si>
  <si>
    <t>086148304R</t>
  </si>
  <si>
    <t>ALSOBO GROUPE SARL</t>
  </si>
  <si>
    <t>Banankabougou face à la cours suprême du Mali</t>
  </si>
  <si>
    <t>Pièces de rechange et consommables</t>
  </si>
  <si>
    <t>TECHNIQUE ET INDUSTRIE MODERNE - TIM - SARL</t>
  </si>
  <si>
    <t>BACO DJICORONI GOLF RUE: 782PORTE : 1782</t>
  </si>
  <si>
    <t>Prestation de service</t>
  </si>
  <si>
    <t>Annexe 12 – Détail des transactions effectuées avec les fournisseurs étrangers en 2023</t>
  </si>
  <si>
    <t>Fournisseurs</t>
  </si>
  <si>
    <t>Montant</t>
  </si>
  <si>
    <t>RELIANCE BULK TRADING DMCC</t>
  </si>
  <si>
    <t>ILES VIERGES BRITANNIQUES</t>
  </si>
  <si>
    <t>BULK INTERNATIONAL TRADERS INC</t>
  </si>
  <si>
    <t>COTE D'IVOIRE</t>
  </si>
  <si>
    <t xml:space="preserve">MONDI </t>
  </si>
  <si>
    <t>SENEGAL</t>
  </si>
  <si>
    <t>RUFSAC</t>
  </si>
  <si>
    <t>FRANCE</t>
  </si>
  <si>
    <t>VICAT</t>
  </si>
  <si>
    <t>MAURITANIE</t>
  </si>
  <si>
    <t>TOWA TRADING-BR-SARL</t>
  </si>
  <si>
    <t>B-TRANS INTERNATIONAL SAS</t>
  </si>
  <si>
    <t>VEGA INDUSTRIES MIDDLE EAST FZC</t>
  </si>
  <si>
    <t>MAKLY SAS</t>
  </si>
  <si>
    <t>SUISSE</t>
  </si>
  <si>
    <t>CHEMIARTIS SA</t>
  </si>
  <si>
    <t>ALLEMAGNE</t>
  </si>
  <si>
    <t>IBAU HAMBURG</t>
  </si>
  <si>
    <t>SIKA COTE D'IVOIRE SARL</t>
  </si>
  <si>
    <t>A W BAXTER LTD</t>
  </si>
  <si>
    <t>Africa Mining Industrial Serv</t>
  </si>
  <si>
    <t xml:space="preserve">AGGREKO </t>
  </si>
  <si>
    <t>AMC CONSULTANTS ( UK ) LIMITED</t>
  </si>
  <si>
    <t>AURAMET INTERNATIONAL LLC</t>
  </si>
  <si>
    <t>BUREAU VERITAS COMMODITIES UK Ltd</t>
  </si>
  <si>
    <t>CHENNCO PTY LTD</t>
  </si>
  <si>
    <t>CIRRUS RESEARCH PLC</t>
  </si>
  <si>
    <t>CRITICAL CARE INTL LTD</t>
  </si>
  <si>
    <t>COPADEX SENEGAL</t>
  </si>
  <si>
    <t>DASSAULT SYSTEMES SA (PTY) LTD</t>
  </si>
  <si>
    <t>DATAMINE AFRICA (PTY) LTD</t>
  </si>
  <si>
    <t>ENOCH NANA ANDAH</t>
  </si>
  <si>
    <t>GEKKO SYSTEMS PTY LTD</t>
  </si>
  <si>
    <t>GEOSTATS PTY LTD</t>
  </si>
  <si>
    <t>GKD AFRICA (PTY) LTD</t>
  </si>
  <si>
    <t>HILLERTON CONSULTING</t>
  </si>
  <si>
    <t>HYDROTECHNICA LTD</t>
  </si>
  <si>
    <t>IC - Trochilidae Resources Ltd</t>
  </si>
  <si>
    <t>IC - SENET PTY (ZAR)</t>
  </si>
  <si>
    <t>International Business Solutions SARL</t>
  </si>
  <si>
    <t>INTERSYS</t>
  </si>
  <si>
    <t>KNIGHT PIESOLD PTY LIMITED</t>
  </si>
  <si>
    <t>LEICA GEOSYSTEMS (Pty) Ltd</t>
  </si>
  <si>
    <t>LEMALE ULRICH KEVIN</t>
  </si>
  <si>
    <t>METSO GHANA LIMITED</t>
  </si>
  <si>
    <t>METSO GHANA Ltd</t>
  </si>
  <si>
    <t>MICROMINE LIMITED</t>
  </si>
  <si>
    <t>MULTOTEC</t>
  </si>
  <si>
    <t>MULTOTEC GHANA</t>
  </si>
  <si>
    <t>NETSIGHT CONSULTING PTY LTD</t>
  </si>
  <si>
    <t>O-PITBLAST LDA</t>
  </si>
  <si>
    <t>Patient medical care (pty) Ltd t/a Zebra medical</t>
  </si>
  <si>
    <t>PETER BELLAIRS CONS. PTY LTD</t>
  </si>
  <si>
    <t>PIX4D MEASURE FROM IMAGE</t>
  </si>
  <si>
    <t>Power Systems Service Limited</t>
  </si>
  <si>
    <t>PROCESS ANALYTICAL SYSTEMS</t>
  </si>
  <si>
    <t>PROXA FUTURE FOCUSED</t>
  </si>
  <si>
    <t>RPM GLOBAL AFRICA PTY LTD</t>
  </si>
  <si>
    <t>SCOPE SYSTEMS</t>
  </si>
  <si>
    <t>SEEQUENT</t>
  </si>
  <si>
    <t>TAONGA NYANDORO</t>
  </si>
  <si>
    <t>TASTUFO CONSULTING</t>
  </si>
  <si>
    <t>Teamviewer Gemany GmbH</t>
  </si>
  <si>
    <t>SKYTERRE SARL</t>
  </si>
  <si>
    <t>TOWER CRANE SERVICES</t>
  </si>
  <si>
    <t>TSURUMI PUMPS AFRICA PTY LTD</t>
  </si>
  <si>
    <t>vCOMP Pty Ltd</t>
  </si>
  <si>
    <t>ZEST WEG GROUP GHANA LIMITED</t>
  </si>
  <si>
    <t>NOEMIS SARL</t>
  </si>
  <si>
    <t>ALS Water and Hydrographics Pty Ltd</t>
  </si>
  <si>
    <t>United Kingdom</t>
  </si>
  <si>
    <t>Digby Wells Environmental (Jersy) l</t>
  </si>
  <si>
    <t>Environmental Geochemistry Internat</t>
  </si>
  <si>
    <t>Netherlands</t>
  </si>
  <si>
    <t>Intermotive B.V</t>
  </si>
  <si>
    <t>Hong Kong</t>
  </si>
  <si>
    <t>Phoenix Commodities International L</t>
  </si>
  <si>
    <t>Chine</t>
  </si>
  <si>
    <t>Tianjin bulding Materiel Equipment and Technology Co, Ltd</t>
  </si>
  <si>
    <t>AssayNet Inc.</t>
  </si>
  <si>
    <t>AEGIDE INTERNATIONAL</t>
  </si>
  <si>
    <t>AFRICA AUTOMOTIVE A/S</t>
  </si>
  <si>
    <t>AFRICA POWER SERVICES</t>
  </si>
  <si>
    <t>JA Delmas S.A.S</t>
  </si>
  <si>
    <t>Konecranes Pty Ltd</t>
  </si>
  <si>
    <t>Alfred H Knight International Limit</t>
  </si>
  <si>
    <t>Anfisa Wille</t>
  </si>
  <si>
    <t>Parts Trading Company NV</t>
  </si>
  <si>
    <t>Aravali Fence LLC</t>
  </si>
  <si>
    <t>Reidsteel</t>
  </si>
  <si>
    <t>Atomic Oil Pty Ltd</t>
  </si>
  <si>
    <t>B2GOLD AVION LTD</t>
  </si>
  <si>
    <t>B2Gold Logistics Corp.</t>
  </si>
  <si>
    <t>B2GOLD SENEGAL SARL</t>
  </si>
  <si>
    <t>B2Gold Corporation (USD Billings)</t>
  </si>
  <si>
    <t>B2Gold Namibia</t>
  </si>
  <si>
    <t>BASF SE</t>
  </si>
  <si>
    <t>Bentley Systems International Ltd</t>
  </si>
  <si>
    <t>Bollore Logistics Canada Inc</t>
  </si>
  <si>
    <t>Bollore Logistics International</t>
  </si>
  <si>
    <t>Brenntag Export</t>
  </si>
  <si>
    <t>B&amp;S Foodservice B.V.</t>
  </si>
  <si>
    <t>BURKINA EQUIPEMENTS SASU</t>
  </si>
  <si>
    <t>Capstone Corporation Ltd</t>
  </si>
  <si>
    <t>Carmeuse Trading &amp; Services SA</t>
  </si>
  <si>
    <t>CARMEUSE SENEGAL SUARL</t>
  </si>
  <si>
    <t>COREM</t>
  </si>
  <si>
    <t>CPS AFRICA</t>
  </si>
  <si>
    <t>Critical Care International LTD</t>
  </si>
  <si>
    <t>DAROU SALAM TRANSPORT</t>
  </si>
  <si>
    <t>DENA DESARROLLOS S.L</t>
  </si>
  <si>
    <t>Dints International Ltd</t>
  </si>
  <si>
    <t>DIRICKX SYSTEMS LIMITED</t>
  </si>
  <si>
    <t>DORCE PREFABRIK YAPI VE INSAAT SANA</t>
  </si>
  <si>
    <t>Earth Systems Consulting Pty Ltd</t>
  </si>
  <si>
    <t>ECG ENGINEERING PTY LTD</t>
  </si>
  <si>
    <t>ENGINEERING SOLUTIONS INTERNATIONAL</t>
  </si>
  <si>
    <t>ENYS POWER</t>
  </si>
  <si>
    <t>Eraint Steel SA</t>
  </si>
  <si>
    <t>Gali France  Sa</t>
  </si>
  <si>
    <t>GECOVABECH RELINING SERVICES &amp; SUPP</t>
  </si>
  <si>
    <t>GEOVARIANCES SAS</t>
  </si>
  <si>
    <t>GOODYEAR EARTHMOVER PTY LTD</t>
  </si>
  <si>
    <t>GRINDING EQUIPMENT AND RELINE SUPPO</t>
  </si>
  <si>
    <t>GSI Lucchini Spa</t>
  </si>
  <si>
    <t>Haladjian SA</t>
  </si>
  <si>
    <t>Haulotte Groupe S.A.</t>
  </si>
  <si>
    <t>H-E Parts International Zambia Limi</t>
  </si>
  <si>
    <t>Hesco Bastion Limited</t>
  </si>
  <si>
    <t>Holland Aviation B.V.</t>
  </si>
  <si>
    <t>HUNAN YUNFENG TECHNOLOGY CO LTD</t>
  </si>
  <si>
    <t>INGEX SARL</t>
  </si>
  <si>
    <t>INMATRADE AG</t>
  </si>
  <si>
    <t>Innfinity Software Systems LLC</t>
  </si>
  <si>
    <t>Integrated Environmental Systems Pt</t>
  </si>
  <si>
    <t>INTERSAC</t>
  </si>
  <si>
    <t>INTERNATIONAL ARMOURED GROUP FZE</t>
  </si>
  <si>
    <t>Jacobi Carbons AG</t>
  </si>
  <si>
    <t>JACOBI CARBONS AG (DMCC BRANCH)</t>
  </si>
  <si>
    <t>Jimmy Loria Napay Jr.</t>
  </si>
  <si>
    <t>CBMM Supply Services and SolutionsP</t>
  </si>
  <si>
    <t>KEKENDO AFRICA POLY</t>
  </si>
  <si>
    <t>Knight Piesold (Pty) Ltd</t>
  </si>
  <si>
    <t>K V M Repairing and Maintenance L.L</t>
  </si>
  <si>
    <t>LAYHER COTE D'IVOIRE ECHAFAUDAGE</t>
  </si>
  <si>
    <t>Leica Geosystems (Pty) Ltd</t>
  </si>
  <si>
    <t>LEISTER INTERNATIONAL AG</t>
  </si>
  <si>
    <t>LEVIN SOURCES LIMITED</t>
  </si>
  <si>
    <t>Makuri Technology Pte Ltd</t>
  </si>
  <si>
    <t>Metalor Technologies SA</t>
  </si>
  <si>
    <t>MH Aviation (Pty) Ltd</t>
  </si>
  <si>
    <t>MICHELIN Transityre - Export Facili</t>
  </si>
  <si>
    <t>Micromine Ltd</t>
  </si>
  <si>
    <t>MJS Mining Services Pty Ltd</t>
  </si>
  <si>
    <t>Manutention Logistique Transports S</t>
  </si>
  <si>
    <t>MRS Reliability Solutions PTY Ltd</t>
  </si>
  <si>
    <t>Multichoice Africa</t>
  </si>
  <si>
    <t>OMNI SECURITY(PTY) LTD</t>
  </si>
  <si>
    <t>PASICO GHANA LIMITED</t>
  </si>
  <si>
    <t>Paterson Simons &amp; Co (Africa) Ltd</t>
  </si>
  <si>
    <t>Petro Industrial Solutions Pty (Ltd</t>
  </si>
  <si>
    <t>Pronto Solutions Alliance Inc</t>
  </si>
  <si>
    <t>Rand Refinery (Pty) Ltd</t>
  </si>
  <si>
    <t>Red Rock Geotechnical Pty Ltd</t>
  </si>
  <si>
    <t>REMANT AFRICA LOGISTICS NV</t>
  </si>
  <si>
    <t>REUNIWATT SAS</t>
  </si>
  <si>
    <t>RSK Environment Ltd</t>
  </si>
  <si>
    <t>Santa Ana de Bolueta Grinding Media</t>
  </si>
  <si>
    <t>S.A.S. HOLDCO-FRANCE</t>
  </si>
  <si>
    <t>SGS LABORATORY SERVICES GHANA LIMIT</t>
  </si>
  <si>
    <t>Siemens SA</t>
  </si>
  <si>
    <t>Siemens Large Drives NV</t>
  </si>
  <si>
    <t>SN SOTICI</t>
  </si>
  <si>
    <t>SOCIETE CHAUX DE LA TERANGA</t>
  </si>
  <si>
    <t>SAUDEQUIP</t>
  </si>
  <si>
    <t>SRA Consulting Ltd.</t>
  </si>
  <si>
    <t>Stuart Group Limited</t>
  </si>
  <si>
    <t>Tecman SARL</t>
  </si>
  <si>
    <t>TELEEYE SOUTH AFRICA PTY LTD</t>
  </si>
  <si>
    <t>The Skills Shack (Pty) Ltd</t>
  </si>
  <si>
    <t>TRANSMOTORS B.V.</t>
  </si>
  <si>
    <t>Transcale Pty Ltd</t>
  </si>
  <si>
    <t>TURBO SYSTEMS SENEGAL</t>
  </si>
  <si>
    <t>Twoscom (Pty) Ltd</t>
  </si>
  <si>
    <t>UTILEQUIP INTERNATIONAL</t>
  </si>
  <si>
    <t>WEIR MINERALS WEST AFRICA LIMITED</t>
  </si>
  <si>
    <t>Westair Wings (Pty) Ltd</t>
  </si>
  <si>
    <t>LYCOPODIUM MINERALS PTY Ltd</t>
  </si>
  <si>
    <t>Afrilog South Africa (Pty) Ltd</t>
  </si>
  <si>
    <t>Bouygues Travaux Publics</t>
  </si>
  <si>
    <t>TRE Altamira SRL</t>
  </si>
  <si>
    <t>Africa Moving Services (Pty) L</t>
  </si>
  <si>
    <t>CSTTAO - SENEGAL</t>
  </si>
  <si>
    <t>Africa Power Services SASU</t>
  </si>
  <si>
    <t>Sandvik Mining and Constructio</t>
  </si>
  <si>
    <t>Master Drilling Mali S.A.R.L</t>
  </si>
  <si>
    <t>Maxwell Geological Services (P</t>
  </si>
  <si>
    <t>Bentley Systems International</t>
  </si>
  <si>
    <t>Cirtech Communications (Pty) L</t>
  </si>
  <si>
    <t>Maptek Ltd</t>
  </si>
  <si>
    <t>KAPPENERGY</t>
  </si>
  <si>
    <t>Dassault Systemes South Africa</t>
  </si>
  <si>
    <t>Advanced Mineral Technology La</t>
  </si>
  <si>
    <t>IDS GeoRadar s.r.l.</t>
  </si>
  <si>
    <t>NISBAU GmbH</t>
  </si>
  <si>
    <t>Dakar Express Equipments et Se</t>
  </si>
  <si>
    <t>Africa Satelite Television</t>
  </si>
  <si>
    <t>Regulation - Protection Energy</t>
  </si>
  <si>
    <t>PROCOMSAT</t>
  </si>
  <si>
    <t>Africa Power Operations Limited</t>
  </si>
  <si>
    <t>AFRILOG COTE D'IVOIRE</t>
  </si>
  <si>
    <t>AFRILOG SOUTH AFRICA</t>
  </si>
  <si>
    <t>Allen Diesels Ltd</t>
  </si>
  <si>
    <t>AXESS NETWORKS SOLUTIONS GERMANY GM</t>
  </si>
  <si>
    <t>Birchman Solutions Limited</t>
  </si>
  <si>
    <t>Capital Drilling Limited</t>
  </si>
  <si>
    <t>CARMEUSE LIME PRODUCTS GHANA LIMITE</t>
  </si>
  <si>
    <t>CARMEUSE TRADING &amp; SERVICES S.A</t>
  </si>
  <si>
    <t>FLSmidth Krebs GmbH</t>
  </si>
  <si>
    <t>IPGS SARL</t>
  </si>
  <si>
    <t>JOZI POWER LIMITED</t>
  </si>
  <si>
    <t>JUAL GROUP GHANA LIMITED</t>
  </si>
  <si>
    <t>Maelgwyn Mineral Services Africa (P</t>
  </si>
  <si>
    <t>ME GLOBAL INC.</t>
  </si>
  <si>
    <t>Metso Minerals (Ghana) Limited</t>
  </si>
  <si>
    <t>Multotec Process Equipment (Pty) Lt</t>
  </si>
  <si>
    <t>Polycorp Ltd</t>
  </si>
  <si>
    <t>SANDVIC MINING AND CONSTRUCTION</t>
  </si>
  <si>
    <t>SANTA ANA DE BOLUETA  G. M. SA</t>
  </si>
  <si>
    <t>Stelo Ltd</t>
  </si>
  <si>
    <t>VEHRAD COMPANY LIMITED</t>
  </si>
  <si>
    <t>WEST AFRICA CHEMICALS COORPORATION</t>
  </si>
  <si>
    <t>WEST AFRICA CONVEYORS LIMITED</t>
  </si>
  <si>
    <t>WEST AFRICAN FORGINGS LIMITED</t>
  </si>
  <si>
    <t>AERMI</t>
  </si>
  <si>
    <t>CESI - COOP. EQUIP. SERV. INT</t>
  </si>
  <si>
    <t>CAP AFRIQUE</t>
  </si>
  <si>
    <t>CEMP</t>
  </si>
  <si>
    <t>CHIMITEC</t>
  </si>
  <si>
    <t>GIE TCTI - TRANSIT &amp; TRANSPORT</t>
  </si>
  <si>
    <t>HIGH TECHNOLOGY GROUP LTD</t>
  </si>
  <si>
    <t>LA ROCHETTE - DAKAR</t>
  </si>
  <si>
    <t>LEVANTINE PARTNERS</t>
  </si>
  <si>
    <t>LOCOTRANS GROUP</t>
  </si>
  <si>
    <t>PACK AFRICA</t>
  </si>
  <si>
    <t>POLYKROME</t>
  </si>
  <si>
    <t>ROYAL CROWN - PACKAGING</t>
  </si>
  <si>
    <t>SIMPA - CI</t>
  </si>
  <si>
    <t>SIPA</t>
  </si>
  <si>
    <t>SONACO</t>
  </si>
  <si>
    <t>SOPRA</t>
  </si>
  <si>
    <t>SOURCING 4 YOU LOGISTIQUE</t>
  </si>
  <si>
    <t>ALTEOS CONSEIL SARL</t>
  </si>
  <si>
    <t>ED&amp;F MAN</t>
  </si>
  <si>
    <t>MASTER PACK LTD</t>
  </si>
  <si>
    <t>KANE EM INDUSTRIES LIMITED</t>
  </si>
  <si>
    <t>SOCO TECH</t>
  </si>
  <si>
    <t>B-TRANS</t>
  </si>
  <si>
    <t>SOUTH AFRICA</t>
  </si>
  <si>
    <t>HEMCRO PTY LTD</t>
  </si>
  <si>
    <t>JC CONSULTING PTY Ltd</t>
  </si>
  <si>
    <t>CEMS ENGINEERING CONSULTANTS</t>
  </si>
  <si>
    <t>UK</t>
  </si>
  <si>
    <t>LEAPMAX INDUSTRIALS UK LTD</t>
  </si>
  <si>
    <t>GHANA</t>
  </si>
  <si>
    <t>METSO MINERAL GHANA</t>
  </si>
  <si>
    <t>AUSTRALIA</t>
  </si>
  <si>
    <t>DRA PACIFIC  PTY LTD</t>
  </si>
  <si>
    <t>ALS METALLURGY</t>
  </si>
  <si>
    <t>BELGIUM</t>
  </si>
  <si>
    <t>COMMERCIAL TRADING AGENCY  XEU</t>
  </si>
  <si>
    <t>KEMIX                      USD</t>
  </si>
  <si>
    <t>BANMAH GROUP</t>
  </si>
  <si>
    <t>MULTIMODAL LOGISTICS SOLUTIONS</t>
  </si>
  <si>
    <t>UNITED ARAB EMIRATES</t>
  </si>
  <si>
    <t>ALLIED GOLD CORP</t>
  </si>
  <si>
    <t>KNIGHT  PIESOLD CONSULTING</t>
  </si>
  <si>
    <t>CHINA</t>
  </si>
  <si>
    <t>SHANDONG HUAMIN STEEL BALL LTD</t>
  </si>
  <si>
    <t>CHAUX DE LA TERANGA</t>
  </si>
  <si>
    <t>L.V LEON VINCENT OVERSEAS</t>
  </si>
  <si>
    <t>TECHNICAL MECHANICAL SERVICES</t>
  </si>
  <si>
    <t>DASSAULT SYSTEMES SOUTH AFRICA</t>
  </si>
  <si>
    <t>CRAYON DMCC</t>
  </si>
  <si>
    <t>ATL ADVISORY TECHNOLOGY &amp; LOG</t>
  </si>
  <si>
    <t>HONG KONG</t>
  </si>
  <si>
    <t>SOURCE SUPPLY LOGISTICS LTD</t>
  </si>
  <si>
    <t>BTL SENEGAL</t>
  </si>
  <si>
    <t>EXPRESS LINE ENG. TRADING COMP</t>
  </si>
  <si>
    <t>RAND REFINERY</t>
  </si>
  <si>
    <t>SANDBLASTING &amp; COATING LTD</t>
  </si>
  <si>
    <t>VEHRAD FREE ZONE</t>
  </si>
  <si>
    <t>ECG ENGINEERING Pty Ltd</t>
  </si>
  <si>
    <t>CANADA</t>
  </si>
  <si>
    <t>ABB INCORPORATION</t>
  </si>
  <si>
    <t>GEO EXPLORE STORE (PTY) LTD</t>
  </si>
  <si>
    <t>Dr CHIBUZO  ANASO</t>
  </si>
  <si>
    <t>MMD Mineral (Africa) PTY</t>
  </si>
  <si>
    <t>IFE SAS</t>
  </si>
  <si>
    <t>ACIERS RICHELIEU</t>
  </si>
  <si>
    <t>ILE MAURICE</t>
  </si>
  <si>
    <t>SOIL SOLUTIONS</t>
  </si>
  <si>
    <t>DIRECT MATERIAL SUPPLIES (DMS)</t>
  </si>
  <si>
    <t>CEVA LOGISTICS S.A (PTY)</t>
  </si>
  <si>
    <t>CUMMINS GHANA LTD</t>
  </si>
  <si>
    <t>ASSET INTEGRITY ENGINEERING</t>
  </si>
  <si>
    <t>GERMANY</t>
  </si>
  <si>
    <t>LINDE THE LIND GROUPE</t>
  </si>
  <si>
    <t>SMART PROCUREMENT &amp; LOGISTICS</t>
  </si>
  <si>
    <t>ALLIANCE SCIENTIFIC</t>
  </si>
  <si>
    <t>ENGLAND</t>
  </si>
  <si>
    <t>MICROMINE</t>
  </si>
  <si>
    <t>SOICEX  ELECTRONIQUE</t>
  </si>
  <si>
    <t>WENCO INTERNAT MINING SYSTEMS</t>
  </si>
  <si>
    <t>WEIR MINERALS WEST AFRICA LIMI</t>
  </si>
  <si>
    <t>E P I X S4U</t>
  </si>
  <si>
    <t>OPTRON (PTY) LTD</t>
  </si>
  <si>
    <t>RIAAN HERMAN CONSULTING</t>
  </si>
  <si>
    <t>SWEDEN</t>
  </si>
  <si>
    <t>RADARTEAM</t>
  </si>
  <si>
    <t>PROBICON LIMITED</t>
  </si>
  <si>
    <t>OPTRON</t>
  </si>
  <si>
    <t>EXELEC SYSTEMS PTY LTD</t>
  </si>
  <si>
    <t>SOGED /OMVS</t>
  </si>
  <si>
    <t>MAX PLANT  PTY LTD</t>
  </si>
  <si>
    <t>CHINE</t>
  </si>
  <si>
    <t>SHANDONG JINCHI HEAVY INDUSTRY</t>
  </si>
  <si>
    <t>GECOVABECH VENTURES</t>
  </si>
  <si>
    <t>STRUCTA TECHNOLOGY (PTY) LTD</t>
  </si>
  <si>
    <t>ALLIED GOLD CORPORATION</t>
  </si>
  <si>
    <t>RHOSONICS ANALYTICAL B.V</t>
  </si>
  <si>
    <t>INDIA</t>
  </si>
  <si>
    <t>INDCARBON AC LLC</t>
  </si>
  <si>
    <t>LE JOINT IVOIRIEN</t>
  </si>
  <si>
    <t>Resolute Corporate Services Pty Ltd</t>
  </si>
  <si>
    <t>BBE Projects</t>
  </si>
  <si>
    <t>Afrilog International</t>
  </si>
  <si>
    <t>Picchio Company Limited</t>
  </si>
  <si>
    <t>Sourcing and Procurement</t>
  </si>
  <si>
    <t>USP&amp;E Holdings</t>
  </si>
  <si>
    <t>TEGA INDUSTRIES LIMITED (INDIA</t>
  </si>
  <si>
    <t>MAK Middle East LLC</t>
  </si>
  <si>
    <t>WAP&amp;E SARL</t>
  </si>
  <si>
    <t>POLYCORP LTD</t>
  </si>
  <si>
    <t>JA DELMAS S.A.S.</t>
  </si>
  <si>
    <t>MEK Global Trading DMCC</t>
  </si>
  <si>
    <t>Carmeuse Senegal SUARL</t>
  </si>
  <si>
    <t>Matchbox Diversified Holdings</t>
  </si>
  <si>
    <t>North Mara Gold Mine Ltd</t>
  </si>
  <si>
    <t>ROARCORP (PTY) LTD</t>
  </si>
  <si>
    <t>Datamine Africa (Pty) Ltd</t>
  </si>
  <si>
    <t>SANDBLASTING &amp; COATINGS GHANA</t>
  </si>
  <si>
    <t>Multimodal Logistics Solutions</t>
  </si>
  <si>
    <t>Aspen Technology Inc.</t>
  </si>
  <si>
    <t>Newtrax Technologies Inc</t>
  </si>
  <si>
    <t>AXESS Networks Solutions Germa</t>
  </si>
  <si>
    <t>Epoch Resources (Pty) Ltd</t>
  </si>
  <si>
    <t>Osimo Monitoring (Pty) Ltd</t>
  </si>
  <si>
    <t>PM Africa Field Services CC</t>
  </si>
  <si>
    <t>Uni-Forwarding International N</t>
  </si>
  <si>
    <t>Master Drilling Malta Ltd</t>
  </si>
  <si>
    <t>CTA Logistics Solutions</t>
  </si>
  <si>
    <t>Telos Water Pty Ltd</t>
  </si>
  <si>
    <t>Spie Industrie</t>
  </si>
  <si>
    <t>ENGIE Impact Australia Pty Ltd</t>
  </si>
  <si>
    <t>Shaftcon Holdings (Pty) Ltd</t>
  </si>
  <si>
    <t>Locked Howden Fan Equipment</t>
  </si>
  <si>
    <t>Global Standards Africa Pty (L</t>
  </si>
  <si>
    <t>NEMCCO DESIGN AND TRAINING INC</t>
  </si>
  <si>
    <t>WEIR MINERALS WEST AFRICA LTD</t>
  </si>
  <si>
    <t>PHASE</t>
  </si>
  <si>
    <t>THYSSENKRUPP INDUSTRIAL SOLUTI</t>
  </si>
  <si>
    <t>Jozi Gensets Limited</t>
  </si>
  <si>
    <t>Johnson Controls International</t>
  </si>
  <si>
    <t>CMTE DEVELOPMENT LIMITED</t>
  </si>
  <si>
    <t>BEAL Pty Ltd</t>
  </si>
  <si>
    <t>Maelgwyn Mineral Services Afri</t>
  </si>
  <si>
    <t>D.E.E.S (DAKAR EXPRESS EQUIPEM</t>
  </si>
  <si>
    <t>Desert Marine Diesel, LLC</t>
  </si>
  <si>
    <t>Micromine Africa (Pty) Ltd</t>
  </si>
  <si>
    <t>Societe Chaux De La Teranga</t>
  </si>
  <si>
    <t>GENIE CIVIL ENVIRONMENTAL FOND</t>
  </si>
  <si>
    <t>PRICEWATERHOUSECOOPERS</t>
  </si>
  <si>
    <t>GLOBAL COMMUNICATION (A DIVISION OF HUDACO GROUP)</t>
  </si>
  <si>
    <t>UMaT CONSULTANCY AND SUPPORT SERVICES LIMITED</t>
  </si>
  <si>
    <t>ARE SERVICES WA PTY LTD</t>
  </si>
  <si>
    <t>E2M LIMITED</t>
  </si>
  <si>
    <t>THAILAND</t>
  </si>
  <si>
    <t>ENGINEERING SOLUTIONS INTERNATIONAL CO LTD</t>
  </si>
  <si>
    <t>Turnkey Infrastructure Building Mining Solution</t>
  </si>
  <si>
    <t>BRELKO CONVEYOR PRODUCTS</t>
  </si>
  <si>
    <t>Advanced Mineral Technology Laboratory Ltd (AMTEL Ltd)</t>
  </si>
  <si>
    <t>Globesight (Pty) Ltd</t>
  </si>
  <si>
    <t>BRAECO SALES</t>
  </si>
  <si>
    <t>HMA African Investments (Pty) Ltd</t>
  </si>
  <si>
    <t>KELAIR PUMPS AUSTRALIA PTY LTD</t>
  </si>
  <si>
    <t>ATOMIC OIL (PTY) LTD</t>
  </si>
  <si>
    <t>Tri-Pump Ghana Limited</t>
  </si>
  <si>
    <t>VARISPEED DIV of HUDACO TRADING</t>
  </si>
  <si>
    <t>ALS METALLURGY PTY LTD</t>
  </si>
  <si>
    <t>Tru-Trac Rollers (Pty) Ltd</t>
  </si>
  <si>
    <t>Nalco France SAS</t>
  </si>
  <si>
    <t>UNITED STATES</t>
  </si>
  <si>
    <t>WesTech Engineering LLC</t>
  </si>
  <si>
    <t>DESWIK MINING CONSULTANTS (PTY) LTD</t>
  </si>
  <si>
    <t>SPX Flow Technology South Africa (Pty) Ltd</t>
  </si>
  <si>
    <t>DYNAMIC FLUID CONTROL (PTY) LTD</t>
  </si>
  <si>
    <t>IRELAND</t>
  </si>
  <si>
    <t>IRISH CRANE &amp; LIFTING LTD</t>
  </si>
  <si>
    <t>TERRATEC GEOPHYSICAL SERVICES GMBH &amp; CO KG</t>
  </si>
  <si>
    <t>DEMCOTECH ENGINEERING</t>
  </si>
  <si>
    <t>UNITED KINGDOM</t>
  </si>
  <si>
    <t>TM PARTNERS LTD</t>
  </si>
  <si>
    <t>Oxair Gas Systems Australia Pty Ltd</t>
  </si>
  <si>
    <t>Amandla Pumps Manufacturing (Pty) Ltd</t>
  </si>
  <si>
    <t>NETHERLANDS</t>
  </si>
  <si>
    <t>JCL European Business B.V</t>
  </si>
  <si>
    <t>JERSEY</t>
  </si>
  <si>
    <t>DIGBY WELLS ENVIRONMENTAL (JERSEY) LTD</t>
  </si>
  <si>
    <t>SCHNEIDER ELECTRIC INTERNATIONAL (FRANCE)</t>
  </si>
  <si>
    <t>Powertrain Components Australia Pty Ltd</t>
  </si>
  <si>
    <t>ALLOYTECH FABRICATION PTY LTD</t>
  </si>
  <si>
    <t>DOMINION DEUTSCHLAND GmbH</t>
  </si>
  <si>
    <t>HALADJIAN SENEGAL SUARL</t>
  </si>
  <si>
    <t>COLTECH PLANNING PTY LTD</t>
  </si>
  <si>
    <t>FRANKLIN ELECTRIC PTY LTD</t>
  </si>
  <si>
    <t>ALLEN DIESELS LTD</t>
  </si>
  <si>
    <t>FURTAK &amp; SALVENMOSER GMBH</t>
  </si>
  <si>
    <t>Dynapumps</t>
  </si>
  <si>
    <t>MineGeoTech Pty Ltd</t>
  </si>
  <si>
    <t>ERF CONSTRUCTION</t>
  </si>
  <si>
    <t>OUTOTEC GmbH &amp; CO KG</t>
  </si>
  <si>
    <t>ADVISIAN PTY LTD</t>
  </si>
  <si>
    <t>ERF Group LLC</t>
  </si>
  <si>
    <t>FOXOLUTION SYSTEMS ENGINEERING</t>
  </si>
  <si>
    <t>J Warren Sun Ace (Pty) Ltd</t>
  </si>
  <si>
    <t>ROSSI GEARMOTORS AUSTRALIA PTY LTD</t>
  </si>
  <si>
    <t>MODU ENGINEERING SERVICES LIMITED</t>
  </si>
  <si>
    <t>TURKEY</t>
  </si>
  <si>
    <t>Yılmaz Proses Teknolojileri Detay Müh.Mad.Dan.Tur.İnş. LTD ŞTİ</t>
  </si>
  <si>
    <t>Verder Pumps South Africa (Pty) Ltd</t>
  </si>
  <si>
    <t>Tru-Flo Pumping Systems</t>
  </si>
  <si>
    <t>ALLENWEST LIMITED</t>
  </si>
  <si>
    <t>Zest WEG Group Africa (Pty) Ltd</t>
  </si>
  <si>
    <t>C R KENNEDY &amp; COMPANY PTY LTD</t>
  </si>
  <si>
    <t>TAS India Pvt Ltd</t>
  </si>
  <si>
    <t>ABERDARE CABLES LIMITED</t>
  </si>
  <si>
    <t>AIMS INSTRUMENTATION &amp; ELECTRICAL SALES</t>
  </si>
  <si>
    <t>DELOITTE CONSULTING PTY LTD</t>
  </si>
  <si>
    <t>GOLDER ASSOCIATES GHANA LTD</t>
  </si>
  <si>
    <t>MPPIglobal Pty Ltd</t>
  </si>
  <si>
    <t>PCS Export Services Limited</t>
  </si>
  <si>
    <t>MULTOTEC MANUFACTURING (PTY) LTD</t>
  </si>
  <si>
    <t>BURKINA FASO</t>
  </si>
  <si>
    <t>Haladjian Burkina Faso SA</t>
  </si>
  <si>
    <t>LESEDI NUCLEAR SERVICES (PTY) LTD</t>
  </si>
  <si>
    <t>Metso South Africa (Pty) Ltd</t>
  </si>
  <si>
    <t>Kingfisher Industrial Limited</t>
  </si>
  <si>
    <t>FRIGOTHERM ENGINEERING (PTY) LTD</t>
  </si>
  <si>
    <t>CONTITECH AFRICA (PTY) LTD</t>
  </si>
  <si>
    <t>KEMIX PTY LTD</t>
  </si>
  <si>
    <t>AIRLAND LOGISTICS (PTY) LTD</t>
  </si>
  <si>
    <t>MURRAY ENGINEERING PTY LTD</t>
  </si>
  <si>
    <t>Storm Procurement Ltd</t>
  </si>
  <si>
    <t>MIZPAH INDUSTRIAL LIMITED</t>
  </si>
  <si>
    <t>MAURITIUS</t>
  </si>
  <si>
    <t>Sound Mining International Limited</t>
  </si>
  <si>
    <t>EMPIRE CRANE COMPANY</t>
  </si>
  <si>
    <t>SINGAPORE</t>
  </si>
  <si>
    <t>MAKURI TECHNOLOGY PTE LTD</t>
  </si>
  <si>
    <t>Watericon Purification Systems (Pty) Ltd</t>
  </si>
  <si>
    <t>AFRICHEM GHANA LIMITED</t>
  </si>
  <si>
    <t>Marthinusen &amp; Coutts, A Division of Actom (Pty) Ltd</t>
  </si>
  <si>
    <t>RNE Pumps (Pty) Ltd</t>
  </si>
  <si>
    <t>SAMSUNG C&amp;T DEUTSCHLAND GmbH</t>
  </si>
  <si>
    <t>BWALYA MINING SERVICES ( BMS AFRICA RSA)</t>
  </si>
  <si>
    <t>VIC-GIS Civil and Mining Project Management Services (Pty) Ltd</t>
  </si>
  <si>
    <t>Pump and Abrasion Technologies (Pty) Ltd</t>
  </si>
  <si>
    <t>TEGA INDUSTRIES LIMITED</t>
  </si>
  <si>
    <t>Tradecore International Limited</t>
  </si>
  <si>
    <t>MINEARC AFRICA (PTY) LTD</t>
  </si>
  <si>
    <t>FINLAND</t>
  </si>
  <si>
    <t>Metso Metals Oy</t>
  </si>
  <si>
    <t>DSI UNDERGROUND UK LIMITED</t>
  </si>
  <si>
    <t>Citic Heavy Industries Co., Ltd.</t>
  </si>
  <si>
    <t>METC Engineering Pty Ltd</t>
  </si>
  <si>
    <t>The Perth Mint Refinery</t>
  </si>
  <si>
    <t>SANDVIK SRP AB</t>
  </si>
  <si>
    <t>Yellow Rock Africa (Pty) Ltd</t>
  </si>
  <si>
    <t>ELAND CABLES LIMITED</t>
  </si>
  <si>
    <t>Brutes Air Solutions (Pty) Ltd</t>
  </si>
  <si>
    <t>CMS CEPCOR LTD</t>
  </si>
  <si>
    <t>Metso Ghana Ltd</t>
  </si>
  <si>
    <t>DYNAMIC PIPE SYSTEMS PTY LTD</t>
  </si>
  <si>
    <t>ARAMINE</t>
  </si>
  <si>
    <t>Weir Minerals West Africa Limited</t>
  </si>
  <si>
    <t>CPS AFRICA SA</t>
  </si>
  <si>
    <t>Antrak Logistics Pty Ltd</t>
  </si>
  <si>
    <t>Tetra Engineering &amp; Consulting (Pty) Ltd</t>
  </si>
  <si>
    <t>OTR Tyres Limited t/as Kal Tire</t>
  </si>
  <si>
    <t>Travel Tree Australasia Pty Ltd</t>
  </si>
  <si>
    <t>Carmeuse Lime Products (Ghana) Limited</t>
  </si>
  <si>
    <t>Orica Africa Holdings Limited</t>
  </si>
  <si>
    <t>SANDVIK MINING AND CONSTRUCTION GHANA LTD</t>
  </si>
  <si>
    <t>SCOTLAND</t>
  </si>
  <si>
    <t>Aggreko International Projects Ltd</t>
  </si>
  <si>
    <t>BELGIQUE</t>
  </si>
  <si>
    <t>TURQUIE</t>
  </si>
  <si>
    <t>FKK GUNEY OTO LASTIK TAKOZ SAN</t>
  </si>
  <si>
    <t>LUXEMBOURG</t>
  </si>
  <si>
    <t>MCM SARL</t>
  </si>
  <si>
    <t>N.P.I INTERNATIONAL</t>
  </si>
  <si>
    <t>NORD SUD CTI</t>
  </si>
  <si>
    <t>S2G DIFFUSION</t>
  </si>
  <si>
    <t>SODEXIM</t>
  </si>
  <si>
    <t>SOUTEX</t>
  </si>
  <si>
    <t>VEHRAD TRANSPORT</t>
  </si>
  <si>
    <t>ZHANGQIU TAITOU SPECIAL STEEL BALL</t>
  </si>
  <si>
    <t>Carmeuse Trading &amp; Services S.</t>
  </si>
  <si>
    <t>Corporate Travel And Tours</t>
  </si>
  <si>
    <t>ANGLETERRE</t>
  </si>
  <si>
    <t>Dints International Limited (U</t>
  </si>
  <si>
    <t>AFRIQUE DU SUD</t>
  </si>
  <si>
    <t>Jls Mobile Crane Services Cc</t>
  </si>
  <si>
    <t>Metso Minerals Ghana Ltd</t>
  </si>
  <si>
    <t>Orica  Africa Holdings Lty</t>
  </si>
  <si>
    <t>Sepro Minerals Systems - Cad</t>
  </si>
  <si>
    <t>SMS SUARL</t>
  </si>
  <si>
    <t>Brinks Global Service Internat</t>
  </si>
  <si>
    <t>STE ACT SA</t>
  </si>
  <si>
    <t>VEHRAD TRANSPORT &amp; HAULAGE COMPAGNY LTD</t>
  </si>
  <si>
    <t>CARMEUSE LIME PRODUCTS GHANA LTD</t>
  </si>
  <si>
    <t>HERAEUS</t>
  </si>
  <si>
    <t>MULTOTEC WEAR LININGS</t>
  </si>
  <si>
    <t>SOUTEX INC</t>
  </si>
  <si>
    <t>HEBEI AOJIN MACHINERY CO., LTD</t>
  </si>
  <si>
    <t xml:space="preserve">SOTICI </t>
  </si>
  <si>
    <t>ROC IMPACT</t>
  </si>
  <si>
    <t>Belgique</t>
  </si>
  <si>
    <t>INDUSTRIAL SUPPLY AND SUPPORT</t>
  </si>
  <si>
    <t>CITLAND INTERNATIONAL</t>
  </si>
  <si>
    <t>MULTI-TECH SERVICES LLC-FZ</t>
  </si>
  <si>
    <t>STI-VANDENDORPE SRL</t>
  </si>
  <si>
    <t>CAP GENERATEUR SARL</t>
  </si>
  <si>
    <t>ENYS POWER S.A.S.</t>
  </si>
  <si>
    <t>SOTECAN</t>
  </si>
  <si>
    <t>Irlande</t>
  </si>
  <si>
    <t>BENTLEY SYSTEMS INTERNATIONAL LIMITED</t>
  </si>
  <si>
    <t>USA</t>
  </si>
  <si>
    <t>EXPRESS CONSOLIDATION SYSTEMS</t>
  </si>
  <si>
    <t>MCMINES INC.</t>
  </si>
  <si>
    <t>A.M. KING INDUSTRIES, INC</t>
  </si>
  <si>
    <t>MANULEV-CI</t>
  </si>
  <si>
    <t>Annexe 13: Déclarations unilatérales fournies par la DGE</t>
  </si>
  <si>
    <t>Déclarations unilatérales des sous-traitants</t>
  </si>
  <si>
    <t>Societés</t>
  </si>
  <si>
    <t xml:space="preserve">  DIAMANT D'AFRIQUE - SARL</t>
  </si>
  <si>
    <t xml:space="preserve"> ECOSUD -SARL </t>
  </si>
  <si>
    <t xml:space="preserve"> SOCIETE MINIERE BAMA </t>
  </si>
  <si>
    <t xml:space="preserve"> SOCIETE PRANCE MINING -SARL </t>
  </si>
  <si>
    <t xml:space="preserve"> STELLAR PACIFIC MALI  SARL</t>
  </si>
  <si>
    <t xml:space="preserve">  CORA RESSOURCES -MALI - SARL </t>
  </si>
  <si>
    <t xml:space="preserve">  EPIROC MALI  SARL</t>
  </si>
  <si>
    <t xml:space="preserve">  HAFIA MINING SARL  </t>
  </si>
  <si>
    <t xml:space="preserve">  MEIM MORILA  SARL</t>
  </si>
  <si>
    <t xml:space="preserve">  WASSA MINING SAS </t>
  </si>
  <si>
    <t xml:space="preserve"> ECOLOG GENERAL TRADIND MALI SARL</t>
  </si>
  <si>
    <t xml:space="preserve"> MINE KALE EXPLORATION-SARL </t>
  </si>
  <si>
    <t>AVION MALI WEST EXPLORATION</t>
  </si>
  <si>
    <t>B2GOLD MALI SARL</t>
  </si>
  <si>
    <t>'GOLD AND CO '' SARL</t>
  </si>
  <si>
    <t>SOCIETE MINIEREE  FALAISES OR   SASU</t>
  </si>
  <si>
    <t>082200518F</t>
  </si>
  <si>
    <t>TICHITT-SA</t>
  </si>
  <si>
    <t>Annexe 14: Déclarations unilatérales fournies par la DNGM</t>
  </si>
  <si>
    <t>Déclarations uninilatérales des societés extractives hors périmètre</t>
  </si>
  <si>
    <t>087800792J</t>
  </si>
  <si>
    <t>Exploitation de Siribaya</t>
  </si>
  <si>
    <t>Exploitation des Mines d'Or</t>
  </si>
  <si>
    <t>Exploration de Siribaya</t>
  </si>
  <si>
    <t>Lassine FANE</t>
  </si>
  <si>
    <t>Annexe 15: Déclarations unilatérales fournies par l'INPS</t>
  </si>
  <si>
    <t>SOGEA SA TOM</t>
  </si>
  <si>
    <t>087800141W</t>
  </si>
  <si>
    <t>GROUPE DE LABORATOIRE A LS</t>
  </si>
  <si>
    <t>CARLCARE TECHNOLOGY SARL TECHNO ITEL</t>
  </si>
  <si>
    <t>083331727G</t>
  </si>
  <si>
    <t>SAHARA MALI SARL</t>
  </si>
  <si>
    <t>BULK MINING EXPLOSIVES BME</t>
  </si>
  <si>
    <t>ROCK UNDER GROUND SARL</t>
  </si>
  <si>
    <t>SIPEX MALI BRANCH SARL</t>
  </si>
  <si>
    <t>STATION SODIES</t>
  </si>
  <si>
    <t>MATRANS MALI SARL</t>
  </si>
  <si>
    <t>083201874H</t>
  </si>
  <si>
    <t>ENT MAMADOU DEMBELE</t>
  </si>
  <si>
    <t>SOCIETE DES BRASSERIES DU MALI</t>
  </si>
  <si>
    <t>025010962P</t>
  </si>
  <si>
    <t>OLA ENERGY MALI SA</t>
  </si>
  <si>
    <t>ORYX MALI SA CV</t>
  </si>
  <si>
    <t>STE FASO DJIGUI SARL</t>
  </si>
  <si>
    <t>041001909B</t>
  </si>
  <si>
    <t>GOLD SERVICES SARL</t>
  </si>
  <si>
    <t>STAR OIL MALI SA</t>
  </si>
  <si>
    <t>MANDE MINING SARL</t>
  </si>
  <si>
    <t>FER-MALI</t>
  </si>
  <si>
    <t>025014795R</t>
  </si>
  <si>
    <t>WASSA MINING</t>
  </si>
  <si>
    <t>A M M SUARL</t>
  </si>
  <si>
    <t>TOGUNA SARL</t>
  </si>
  <si>
    <t>082204185L</t>
  </si>
  <si>
    <t>TOGUNA AGRO INDUSTRIES SA</t>
  </si>
  <si>
    <t>087800590V</t>
  </si>
  <si>
    <t>B2 GOLD MALI SARL</t>
  </si>
  <si>
    <t>PW MINING INTERNATIONAL MINE</t>
  </si>
  <si>
    <t>CIMENTS AFRIQUE-MALI SA</t>
  </si>
  <si>
    <t>084121163L</t>
  </si>
  <si>
    <t>PREMIUM INTERNATIONAL MINING COMPANY</t>
  </si>
  <si>
    <t xml:space="preserve">MINE SITE MAINTENANCE MALI </t>
  </si>
  <si>
    <t>Annexe 16: Déclarations unilatérales fournies par les Directions Régionales des Impôts</t>
  </si>
  <si>
    <t>Région</t>
  </si>
  <si>
    <t>BME SADIOLA</t>
  </si>
  <si>
    <t>BOART LONG YEAR ( BLY MALI)</t>
  </si>
  <si>
    <t>SEMOS SA DIAMOU</t>
  </si>
  <si>
    <t>KOFFI SA STE EXTRACTIVE SITAKILY</t>
  </si>
  <si>
    <t>FLUI CONNECTO</t>
  </si>
  <si>
    <t>GMS SA KENIEBA</t>
  </si>
  <si>
    <t>AFRICAN MINING SERVICES</t>
  </si>
  <si>
    <t>ORICA-MALI SARL</t>
  </si>
  <si>
    <t>Mines site maint</t>
  </si>
  <si>
    <t>MORILA WOLA</t>
  </si>
  <si>
    <t>AECI KOUMANA</t>
  </si>
  <si>
    <t>CAPITAL DRILING</t>
  </si>
  <si>
    <t>SFTP-SYAMA</t>
  </si>
  <si>
    <t>GOUNDIAKA-MINE D'OR</t>
  </si>
  <si>
    <t>Annexe 17: Déclarations unilatérales fournies par l'ONRP</t>
  </si>
  <si>
    <t xml:space="preserve">Societé </t>
  </si>
  <si>
    <t>SIPEX</t>
  </si>
  <si>
    <t>Annexe 19: Détail des transactions des sous-traitants non déclarés par la DGE</t>
  </si>
  <si>
    <t>Sous-traitants non déclarés</t>
  </si>
  <si>
    <t>Montant total du marché</t>
  </si>
  <si>
    <t>Annexe 20: Chiffre d'affaires des sous traitants declarés par les sociétés du Périmètre</t>
  </si>
  <si>
    <t>N</t>
  </si>
  <si>
    <t>MONTANT</t>
  </si>
  <si>
    <t xml:space="preserve">SOTELMA </t>
  </si>
  <si>
    <t>Aounde Groupe</t>
  </si>
  <si>
    <t xml:space="preserve"> 081125193K</t>
  </si>
  <si>
    <t>ICONE CONSULT</t>
  </si>
  <si>
    <t xml:space="preserve"> 082211532 B</t>
  </si>
  <si>
    <t>ENTREPRISE MODJI CONSTRUCTION SARL</t>
  </si>
  <si>
    <t xml:space="preserve"> 085138490X</t>
  </si>
  <si>
    <t>EUROPEAN VOYAGE</t>
  </si>
  <si>
    <t>011000608Y</t>
  </si>
  <si>
    <t>MAITRE SISSOKO</t>
  </si>
  <si>
    <t>011000761M</t>
  </si>
  <si>
    <t>ETS JIGIYA EMPLOI</t>
  </si>
  <si>
    <t>011000961F</t>
  </si>
  <si>
    <t>Malidis SARL</t>
  </si>
  <si>
    <t>011000990A</t>
  </si>
  <si>
    <t>SOCAF (STE CAMARA &amp; FILS)</t>
  </si>
  <si>
    <t>SARA CFA</t>
  </si>
  <si>
    <t>011001535T</t>
  </si>
  <si>
    <t>G.I.E- DJIGUIYA</t>
  </si>
  <si>
    <t>011001580L</t>
  </si>
  <si>
    <t>SIAKA TRAORE CFA</t>
  </si>
  <si>
    <t>SADIOLA-VIGILANCE CFA</t>
  </si>
  <si>
    <t>SADIOLA-SANYA CFA</t>
  </si>
  <si>
    <t>011001843G</t>
  </si>
  <si>
    <t>QUINCAILLERIE EMAK</t>
  </si>
  <si>
    <t xml:space="preserve">011003273A </t>
  </si>
  <si>
    <t>QUINCAILLERIE BAKARY CAMARA</t>
  </si>
  <si>
    <t>011005037C</t>
  </si>
  <si>
    <t>QUINC. TANDIA &amp; FRERE</t>
  </si>
  <si>
    <t>011005719P</t>
  </si>
  <si>
    <t>DIABY INFORMATIQUE (DIABY TAHIROU)</t>
  </si>
  <si>
    <t>011006725M</t>
  </si>
  <si>
    <t>QUINCAILLERIE SIDIBE &amp; FILS</t>
  </si>
  <si>
    <t>011013093H</t>
  </si>
  <si>
    <t xml:space="preserve"> GTA CAR GLASS</t>
  </si>
  <si>
    <t>011014542Y</t>
  </si>
  <si>
    <t>GIE NIOGO DEME</t>
  </si>
  <si>
    <t>011014605B</t>
  </si>
  <si>
    <t>PHARMACIE CHERIFLA</t>
  </si>
  <si>
    <t>011016156H</t>
  </si>
  <si>
    <t>LAHAM INDUSTRIES SERVICES</t>
  </si>
  <si>
    <t>011018858N</t>
  </si>
  <si>
    <t>GIE SISSOKO &amp; FRERES</t>
  </si>
  <si>
    <t>011018864K</t>
  </si>
  <si>
    <t>GIE TATA KEITA</t>
  </si>
  <si>
    <t>011019480E</t>
  </si>
  <si>
    <t>HDPE LINER CONSULTING METALLUR</t>
  </si>
  <si>
    <t>011019618H</t>
  </si>
  <si>
    <t>Entreprise Santanba de Jeuness</t>
  </si>
  <si>
    <t>011019722D</t>
  </si>
  <si>
    <t>MAITRE FAFRE COMOCARA</t>
  </si>
  <si>
    <t>011019808J</t>
  </si>
  <si>
    <t>GIE HAKILIMAYA</t>
  </si>
  <si>
    <t>011019833G</t>
  </si>
  <si>
    <t>GIE DJEYA NET</t>
  </si>
  <si>
    <t>011020182T</t>
  </si>
  <si>
    <t>ETS VIEUX NIARE</t>
  </si>
  <si>
    <t>011020635 X</t>
  </si>
  <si>
    <t>GIE Jeunesse de Djidian</t>
  </si>
  <si>
    <t>011022167 A</t>
  </si>
  <si>
    <t>GIE Take Mady Keba</t>
  </si>
  <si>
    <t>011022868J</t>
  </si>
  <si>
    <t>ETS M.K.I</t>
  </si>
  <si>
    <t>011024013N</t>
  </si>
  <si>
    <t xml:space="preserve">ETS BREHIMA CISSE </t>
  </si>
  <si>
    <t>011024017W</t>
  </si>
  <si>
    <t>ETS KOLENA</t>
  </si>
  <si>
    <t>011024052 T</t>
  </si>
  <si>
    <t xml:space="preserve">FORDI SARL </t>
  </si>
  <si>
    <t>012000865C</t>
  </si>
  <si>
    <t>ETS OUSSOUBY NIAREGA</t>
  </si>
  <si>
    <t>012000866D</t>
  </si>
  <si>
    <t>ETS MAKAN TOUNKARA</t>
  </si>
  <si>
    <t>012000892C</t>
  </si>
  <si>
    <t>BALLA DIOP FRERES ET FILS</t>
  </si>
  <si>
    <t>012000925Y</t>
  </si>
  <si>
    <t>ETS NEW VISION SERVICE</t>
  </si>
  <si>
    <t>012000928C</t>
  </si>
  <si>
    <t>ETS KAMISSOKO SEYDOU</t>
  </si>
  <si>
    <t>012000929D</t>
  </si>
  <si>
    <t>ECMT (KOUDEKO YAWOVI)</t>
  </si>
  <si>
    <t>012000930T</t>
  </si>
  <si>
    <t>ETS FATOUMATA KEFFA SISSOKO</t>
  </si>
  <si>
    <t>012000933X</t>
  </si>
  <si>
    <t>ETS EC BAT</t>
  </si>
  <si>
    <t>014000762W</t>
  </si>
  <si>
    <t>BABA AYOUBA MONEKATA</t>
  </si>
  <si>
    <t>014000775E</t>
  </si>
  <si>
    <t>GASSIMOU IBRAHIM TOURE</t>
  </si>
  <si>
    <t>014000834L</t>
  </si>
  <si>
    <t>ASSOCIATION JEUNES POUR LE DEV</t>
  </si>
  <si>
    <t>014000861H</t>
  </si>
  <si>
    <t>014000947N</t>
  </si>
  <si>
    <t>ENTREPRISE FODE SISSOKO</t>
  </si>
  <si>
    <t>014000987 E</t>
  </si>
  <si>
    <t>GIE Soutoukoto de Baboto</t>
  </si>
  <si>
    <t>014000995R</t>
  </si>
  <si>
    <t>GIE ASSAINISSEMENT DE SITAKILY</t>
  </si>
  <si>
    <t>014001000G</t>
  </si>
  <si>
    <t>ENTREPRISE SIRA FILY SISSOKO B</t>
  </si>
  <si>
    <t>015000764L</t>
  </si>
  <si>
    <t>ETS SALIF SANGARE</t>
  </si>
  <si>
    <t>015003073Y</t>
  </si>
  <si>
    <t>ENTREPRISE DEMBELE TRAVAUX SAR</t>
  </si>
  <si>
    <t>025004765F</t>
  </si>
  <si>
    <t>Y-DECOR G.I.E</t>
  </si>
  <si>
    <t>025005201N</t>
  </si>
  <si>
    <t>Djet-N'Agraire Consulting</t>
  </si>
  <si>
    <t>202070 PROSLABS SARL (1)</t>
  </si>
  <si>
    <t>025014830J</t>
  </si>
  <si>
    <t>025017260J</t>
  </si>
  <si>
    <t>EBATITE (ENT BA-TIEMOKO TRAORE)</t>
  </si>
  <si>
    <t>025017445M</t>
  </si>
  <si>
    <t>TOGUNA MEDICAL SARLU</t>
  </si>
  <si>
    <t>025017686C</t>
  </si>
  <si>
    <t>PHARMACIE KOUROUKAN FOUGA</t>
  </si>
  <si>
    <t>025020444F</t>
  </si>
  <si>
    <t>SOUMA SARL</t>
  </si>
  <si>
    <t>025021042F</t>
  </si>
  <si>
    <t>MOUSSA EL HADJI DICKO</t>
  </si>
  <si>
    <t>025022331T</t>
  </si>
  <si>
    <t xml:space="preserve">ESPOIR SERVICE </t>
  </si>
  <si>
    <t>025022526G</t>
  </si>
  <si>
    <t>KUMALA SARL</t>
  </si>
  <si>
    <t>025022928N</t>
  </si>
  <si>
    <t>KOTAM (STE KOTAM SERVICES)</t>
  </si>
  <si>
    <t>025023468T</t>
  </si>
  <si>
    <t>SOMITRAP CG</t>
  </si>
  <si>
    <t>025024847N</t>
  </si>
  <si>
    <t>MULTI SERVICES LIBRE</t>
  </si>
  <si>
    <t>025027500B</t>
  </si>
  <si>
    <t>EMW</t>
  </si>
  <si>
    <t>025027890P</t>
  </si>
  <si>
    <t>Maria Multi Services</t>
  </si>
  <si>
    <t>025029971T</t>
  </si>
  <si>
    <t>EN/SE BENKADI</t>
  </si>
  <si>
    <t>025030183C</t>
  </si>
  <si>
    <t>EDK (ETS DAOUDA KANE)</t>
  </si>
  <si>
    <t>025030198J</t>
  </si>
  <si>
    <t>HMD (HUILERIE MAMADOU DOUMBIA)</t>
  </si>
  <si>
    <t>025030960F</t>
  </si>
  <si>
    <t>EGCOMM</t>
  </si>
  <si>
    <t>025030966M</t>
  </si>
  <si>
    <t>DIABATE IMPRIM</t>
  </si>
  <si>
    <t>025031627G</t>
  </si>
  <si>
    <t>ETS IGWE (GAGBAN KOAMI)</t>
  </si>
  <si>
    <t>025032593K</t>
  </si>
  <si>
    <t>SMTT (STE MAYA TRANSIT TRSPRT)</t>
  </si>
  <si>
    <t>025032611A</t>
  </si>
  <si>
    <t>DTGCB MALI (DABLA KOSSI)</t>
  </si>
  <si>
    <t>025033112W</t>
  </si>
  <si>
    <t>GMF &amp; BTP</t>
  </si>
  <si>
    <t>025033632E</t>
  </si>
  <si>
    <t>ICM (INGENIERIE DE CONSTRUCTION METALLIQUE)</t>
  </si>
  <si>
    <t>025033732F</t>
  </si>
  <si>
    <t>ETS EBATITE SARL</t>
  </si>
  <si>
    <t>025034281F</t>
  </si>
  <si>
    <t>AEC</t>
  </si>
  <si>
    <t>025036696W</t>
  </si>
  <si>
    <t>Fulani Sarl</t>
  </si>
  <si>
    <t>025038457R</t>
  </si>
  <si>
    <t>SIDIKI CISSE</t>
  </si>
  <si>
    <t>031001603 E</t>
  </si>
  <si>
    <t>GIE FASO-DEME</t>
  </si>
  <si>
    <t>031002812D</t>
  </si>
  <si>
    <t>GIE Termite Constructi</t>
  </si>
  <si>
    <t>031003605R</t>
  </si>
  <si>
    <t>ENTREPRISE BERTHE FOUSSEYNI</t>
  </si>
  <si>
    <t>031004367F</t>
  </si>
  <si>
    <t>MASSA SECURITE PRIVEE</t>
  </si>
  <si>
    <t>031004829G</t>
  </si>
  <si>
    <t>031005188G</t>
  </si>
  <si>
    <t>GIE IMAM MOUSSA TRAORE</t>
  </si>
  <si>
    <t>031005341W</t>
  </si>
  <si>
    <t>ENTREPRISE BENDIE BTP</t>
  </si>
  <si>
    <t>031005531X</t>
  </si>
  <si>
    <t>031005742C</t>
  </si>
  <si>
    <t>SAYONARA SERVICES SARL</t>
  </si>
  <si>
    <t>031005744E</t>
  </si>
  <si>
    <t>DOGONI SERVICES SARL</t>
  </si>
  <si>
    <t>031005983K</t>
  </si>
  <si>
    <t>ALADIN</t>
  </si>
  <si>
    <t>031006045Y</t>
  </si>
  <si>
    <t>MONDIALE TRANSPORT-SARL</t>
  </si>
  <si>
    <t>031006217A</t>
  </si>
  <si>
    <t>STE SAHARA TRANSPORTR SARL</t>
  </si>
  <si>
    <t>032000363 G</t>
  </si>
  <si>
    <t>ABDOULAYE SAMAKE (1)</t>
  </si>
  <si>
    <t>032000720 W</t>
  </si>
  <si>
    <t>201760 GIE JEKABARRA (1)</t>
  </si>
  <si>
    <t>032000776 M</t>
  </si>
  <si>
    <t>201763 ENTREPRISE SOUNGALO TOGOLA (1)</t>
  </si>
  <si>
    <t>032000823 M</t>
  </si>
  <si>
    <t>201772 BRAHIMA SANGARE (1)</t>
  </si>
  <si>
    <t>032001405 M</t>
  </si>
  <si>
    <t>SANSO ASSAINI (1)</t>
  </si>
  <si>
    <t>03200149B</t>
  </si>
  <si>
    <t>ENTREPRISE DAOUDA TOGOLA</t>
  </si>
  <si>
    <t>032001743A</t>
  </si>
  <si>
    <t xml:space="preserve">GIE Faso Kanou </t>
  </si>
  <si>
    <t>032001758G</t>
  </si>
  <si>
    <t>032001781C</t>
  </si>
  <si>
    <t>COOPERATIVE SCOOP-CA JIGITUGU DE DOMBA</t>
  </si>
  <si>
    <t>032001981E</t>
  </si>
  <si>
    <t>LASSINA TRAORE BTP</t>
  </si>
  <si>
    <t>032002020K</t>
  </si>
  <si>
    <t>SOCIETE COOPERATIVE SIMPLIFIEE DES JEUNES</t>
  </si>
  <si>
    <t>033000230P</t>
  </si>
  <si>
    <t>YACOUBA TRAORE</t>
  </si>
  <si>
    <t>033000246T</t>
  </si>
  <si>
    <t>DOUMBIA FADIGA</t>
  </si>
  <si>
    <t>200033 E.G.T.F. (ENT. GEN. TRAORE ET FRERE)  (1)</t>
  </si>
  <si>
    <t>033000375W</t>
  </si>
  <si>
    <t>Entreprise Zanga</t>
  </si>
  <si>
    <t>033000382X</t>
  </si>
  <si>
    <t>COOPERATIVE EXTRACTION DU BEURRE DE KARITE</t>
  </si>
  <si>
    <t>Entrep. Coul Decor sarl (ECDS)</t>
  </si>
  <si>
    <t>033000502J</t>
  </si>
  <si>
    <t>SEYDOU SOGODOGO MAÇON</t>
  </si>
  <si>
    <t>033033457G</t>
  </si>
  <si>
    <t xml:space="preserve">SADCT (STE ABDOULAYE DIALLO CCE &amp; TRSPRT) </t>
  </si>
  <si>
    <t>035001821J</t>
  </si>
  <si>
    <t>SOMAF</t>
  </si>
  <si>
    <t>035003317C</t>
  </si>
  <si>
    <t>HUICOBK (HUILERIE COTONNIERE BASSALIMATA)</t>
  </si>
  <si>
    <t>036000326T</t>
  </si>
  <si>
    <t>ENTREPRISE SOULEYMANE DIARRA</t>
  </si>
  <si>
    <t>036000417D</t>
  </si>
  <si>
    <t>ENTREPRISE DRISSA SANGARE</t>
  </si>
  <si>
    <t>041001157H</t>
  </si>
  <si>
    <t>HYDRO-MALI SARL</t>
  </si>
  <si>
    <t>045000107P</t>
  </si>
  <si>
    <t>MAITRE ALMAHMOUD ISSOUFI MAIGA</t>
  </si>
  <si>
    <t>055000919K</t>
  </si>
  <si>
    <t>081101711T</t>
  </si>
  <si>
    <t>BARA SERVICES</t>
  </si>
  <si>
    <t>081108382R</t>
  </si>
  <si>
    <t>0811116366 H</t>
  </si>
  <si>
    <t>SECURITE 711</t>
  </si>
  <si>
    <t>081115727G</t>
  </si>
  <si>
    <t>HOUREYAS MULTI SERVICES</t>
  </si>
  <si>
    <t>081116366H</t>
  </si>
  <si>
    <t>SECURITE 711 SARL</t>
  </si>
  <si>
    <t>081119974W</t>
  </si>
  <si>
    <t>MASYF SARL</t>
  </si>
  <si>
    <t>081120961P</t>
  </si>
  <si>
    <t>08113036R</t>
  </si>
  <si>
    <t>HEBRON CONSTRUCTION</t>
  </si>
  <si>
    <t>081130666C</t>
  </si>
  <si>
    <t xml:space="preserve">SODIDI SARL </t>
  </si>
  <si>
    <t>081132393L</t>
  </si>
  <si>
    <t>GAD GROUP SARL</t>
  </si>
  <si>
    <t>081135195P</t>
  </si>
  <si>
    <t>AMTS SARL</t>
  </si>
  <si>
    <t>081136034G</t>
  </si>
  <si>
    <t>BKS SERVICES</t>
  </si>
  <si>
    <t>081136055K</t>
  </si>
  <si>
    <t>MAHAMADOU BA / CONSULTANT GRH</t>
  </si>
  <si>
    <t>081136711J</t>
  </si>
  <si>
    <t>SYLLA TRANSPORT &amp; LOGISTIQUE</t>
  </si>
  <si>
    <t>081139124 V</t>
  </si>
  <si>
    <t>PRESTACOM</t>
  </si>
  <si>
    <t>081139554V</t>
  </si>
  <si>
    <t>BS SERVICES</t>
  </si>
  <si>
    <t>081139991B</t>
  </si>
  <si>
    <t>GENESIS MINING &amp; CONSTRUCTION</t>
  </si>
  <si>
    <t>081140236F</t>
  </si>
  <si>
    <t>DIAMOND DISTRIBUTION</t>
  </si>
  <si>
    <t>081232644K</t>
  </si>
  <si>
    <t xml:space="preserve">GROUPE SYLLA IMMOBILIERE </t>
  </si>
  <si>
    <t>SMDP SARL</t>
  </si>
  <si>
    <t>082100481H</t>
  </si>
  <si>
    <t>ETS MOUSTAPHA CISSE</t>
  </si>
  <si>
    <t>082101420V</t>
  </si>
  <si>
    <t>ORTM</t>
  </si>
  <si>
    <t>082200442J</t>
  </si>
  <si>
    <t>BANI TRANSPORT-EN/SE YOUSSOUF TRAORE</t>
  </si>
  <si>
    <t>082200639 W</t>
  </si>
  <si>
    <t>082200847B</t>
  </si>
  <si>
    <t>MULTIPLES TRANSIT</t>
  </si>
  <si>
    <t>082200889M</t>
  </si>
  <si>
    <t>SIPEM</t>
  </si>
  <si>
    <t>SAER EMLPOI</t>
  </si>
  <si>
    <t>082201350W</t>
  </si>
  <si>
    <t xml:space="preserve">PROGRAMME POUR LE DEVELOPPEMENT DES RESSOURCES MINERALES </t>
  </si>
  <si>
    <t>TOUREH HAROUNA(MAITRE)</t>
  </si>
  <si>
    <t>082209353N</t>
  </si>
  <si>
    <t>YAMEOGO C SOULEYMANE</t>
  </si>
  <si>
    <t>BOART LONGYEAR MALI</t>
  </si>
  <si>
    <t>082212708 J</t>
  </si>
  <si>
    <t>SAT GURU</t>
  </si>
  <si>
    <t>082213006H</t>
  </si>
  <si>
    <t>GAMA SARL</t>
  </si>
  <si>
    <t>082215975K</t>
  </si>
  <si>
    <t>MOHAMED KONE</t>
  </si>
  <si>
    <t>AFRICAN CONSULTING SERVICES &amp; SUPPLIERS (ACS2)</t>
  </si>
  <si>
    <t>082217336V</t>
  </si>
  <si>
    <t>RIEM</t>
  </si>
  <si>
    <t>082220267F</t>
  </si>
  <si>
    <t>ADO EQUIPEMENT</t>
  </si>
  <si>
    <t>082222570 D</t>
  </si>
  <si>
    <t>SANGARE PARTNERS SARL</t>
  </si>
  <si>
    <t>082223104B</t>
  </si>
  <si>
    <t>Mamadou Korka Sidibe</t>
  </si>
  <si>
    <t>082223814X</t>
  </si>
  <si>
    <t>SANEP SARL</t>
  </si>
  <si>
    <t>SOCIETE MINIERE DU MALI SARL</t>
  </si>
  <si>
    <t>082227740D</t>
  </si>
  <si>
    <t>ETUDE DE MAITRE ALY HACKO</t>
  </si>
  <si>
    <t>082228063D</t>
  </si>
  <si>
    <t>SANOUSSI KOUYATE</t>
  </si>
  <si>
    <t>082228200C</t>
  </si>
  <si>
    <t>BMAP (BOUREM &amp; M'BOUMA, AGRO-PASTORAL)</t>
  </si>
  <si>
    <t>082228466X</t>
  </si>
  <si>
    <t>TOPO CONCEPT</t>
  </si>
  <si>
    <t>082230535K</t>
  </si>
  <si>
    <t>MANGLAM TOURS &amp; TRAVELS</t>
  </si>
  <si>
    <t>082232097N</t>
  </si>
  <si>
    <t>CALIFORNIA SHOP(One WAY)</t>
  </si>
  <si>
    <t>082233689L</t>
  </si>
  <si>
    <t>ALLIANCE POUR LE DEVELOPPMENT</t>
  </si>
  <si>
    <t>082235839V</t>
  </si>
  <si>
    <t>UNIVERSAL DESIGN</t>
  </si>
  <si>
    <t>082236076M</t>
  </si>
  <si>
    <t>POWER DIESEL SARL</t>
  </si>
  <si>
    <t>082238192L</t>
  </si>
  <si>
    <t>Kurios Consulting Sarl</t>
  </si>
  <si>
    <t>B2Gold Mali</t>
  </si>
  <si>
    <t>082238709D</t>
  </si>
  <si>
    <t>CPMB(CENTRE PERE MICHEL BAMAKO)</t>
  </si>
  <si>
    <t>082239828D</t>
  </si>
  <si>
    <t>SOCIETE DE DISTRIBUTION DE PRESTATION DE SERVICES</t>
  </si>
  <si>
    <t>082241321C</t>
  </si>
  <si>
    <t>WECREATE SARL</t>
  </si>
  <si>
    <t>082242665W</t>
  </si>
  <si>
    <t>DURABILIS - Mali</t>
  </si>
  <si>
    <t>082243869C</t>
  </si>
  <si>
    <t>PROMAT SARL</t>
  </si>
  <si>
    <t>082244404J</t>
  </si>
  <si>
    <t>TOYA SERVICES</t>
  </si>
  <si>
    <t>082244614M</t>
  </si>
  <si>
    <t>Fintraco Mali</t>
  </si>
  <si>
    <t>082247848D</t>
  </si>
  <si>
    <t>BOURAMA MARIKO</t>
  </si>
  <si>
    <t>082248303L</t>
  </si>
  <si>
    <t>DRAGON EQUIPMENT SERVICE SARL</t>
  </si>
  <si>
    <t>082248605T</t>
  </si>
  <si>
    <t>082249324R</t>
  </si>
  <si>
    <t>YMES (YELLOW MINING &amp; EQUIPMENT SERVICES SARL)</t>
  </si>
  <si>
    <t>082250598 Y</t>
  </si>
  <si>
    <t xml:space="preserve">GADEY RISK SARL </t>
  </si>
  <si>
    <t>083101796L</t>
  </si>
  <si>
    <t>B.E.G.I.P. SARL</t>
  </si>
  <si>
    <t>083102112 R</t>
  </si>
  <si>
    <t>SOMAPP</t>
  </si>
  <si>
    <t>083102957 H</t>
  </si>
  <si>
    <t>ENTREPRISE SISSOKO ABDOULAYE B</t>
  </si>
  <si>
    <t>083200581B</t>
  </si>
  <si>
    <t>CATTA SARL</t>
  </si>
  <si>
    <t>083200637C</t>
  </si>
  <si>
    <t>ABOU SANOGO</t>
  </si>
  <si>
    <t>083200933H</t>
  </si>
  <si>
    <t>KASSIM KANTE</t>
  </si>
  <si>
    <t>Mahamoudou Djire</t>
  </si>
  <si>
    <t>083201712R</t>
  </si>
  <si>
    <t>SCPN OFFICE NOTARIAL DIOP</t>
  </si>
  <si>
    <t>083201930G</t>
  </si>
  <si>
    <t>SOTRAKA SARL</t>
  </si>
  <si>
    <t>083202460B</t>
  </si>
  <si>
    <t>IBRAHIMA KASSAMBARA</t>
  </si>
  <si>
    <t>083205251G</t>
  </si>
  <si>
    <t>SIGAZ</t>
  </si>
  <si>
    <t>083300692K</t>
  </si>
  <si>
    <t>IMPRIMERIE NOUVELLE YAMOUSSA</t>
  </si>
  <si>
    <t>083300744R</t>
  </si>
  <si>
    <t>KADER KONARE</t>
  </si>
  <si>
    <t>083301775P</t>
  </si>
  <si>
    <t>Entreprise Mme Kansaye Aissata</t>
  </si>
  <si>
    <t>083301895V</t>
  </si>
  <si>
    <t>BLANGALAMA SERVICES SARL</t>
  </si>
  <si>
    <t>083301926 V</t>
  </si>
  <si>
    <t>083306080W</t>
  </si>
  <si>
    <t>ABDOULAYE KEITA</t>
  </si>
  <si>
    <t>083309326C</t>
  </si>
  <si>
    <t>ISSA COULIBALY</t>
  </si>
  <si>
    <t>083312718F</t>
  </si>
  <si>
    <t>MALIBA IMPRIM</t>
  </si>
  <si>
    <t>083313470E</t>
  </si>
  <si>
    <t xml:space="preserve">SMBF (STE MOUSSA BALLA FOFANA &amp; FILS) </t>
  </si>
  <si>
    <t>083316825T</t>
  </si>
  <si>
    <t xml:space="preserve">DIAWOYE SIDIBE </t>
  </si>
  <si>
    <t>083316980F</t>
  </si>
  <si>
    <t>TITAN GRANDS TRAVAUX</t>
  </si>
  <si>
    <t>083317004 A</t>
  </si>
  <si>
    <t>FISMA EQUIPEMENTS SARL</t>
  </si>
  <si>
    <t>083317341G</t>
  </si>
  <si>
    <t>QUINCAILLERIE DE LA  BELLE ETOILE</t>
  </si>
  <si>
    <t>SOUMAILA COULIBALY &amp; FILS</t>
  </si>
  <si>
    <t>083320793T</t>
  </si>
  <si>
    <t>OUSMANE DIABATE</t>
  </si>
  <si>
    <t>083322710V</t>
  </si>
  <si>
    <t>SONIKARA SOLAR ELECTRO</t>
  </si>
  <si>
    <t>083323778C</t>
  </si>
  <si>
    <t>MAITRE MALIKI DJIBRILLA</t>
  </si>
  <si>
    <t>083328011N</t>
  </si>
  <si>
    <t>ABDOU KARIME SOGORE</t>
  </si>
  <si>
    <t>083328084T</t>
  </si>
  <si>
    <t>LA FOURCHETTE SARL</t>
  </si>
  <si>
    <t>083328378E</t>
  </si>
  <si>
    <t>WEST AFRICAN TRADING</t>
  </si>
  <si>
    <t>083329570N</t>
  </si>
  <si>
    <t>SCS MALIENNE DE CARTONNERIE</t>
  </si>
  <si>
    <t>083329802T</t>
  </si>
  <si>
    <t>CITY CAR  SARLU</t>
  </si>
  <si>
    <t>083332582D</t>
  </si>
  <si>
    <t>PRO MALI SARL</t>
  </si>
  <si>
    <t>083334590T</t>
  </si>
  <si>
    <t>NS INFORMATIQUE</t>
  </si>
  <si>
    <t>083335777D</t>
  </si>
  <si>
    <t>JB SERVICE</t>
  </si>
  <si>
    <t>083335834W</t>
  </si>
  <si>
    <t xml:space="preserve">ZHONG YIN MALI SARL </t>
  </si>
  <si>
    <t>083338495D</t>
  </si>
  <si>
    <t>GENERAL TRADER SERVICES</t>
  </si>
  <si>
    <t>083338725Y</t>
  </si>
  <si>
    <t>KARAMOGO CONSTRUCTION-SARL</t>
  </si>
  <si>
    <t>083339191W</t>
  </si>
  <si>
    <t>ETS REMEMBER ET FRERE</t>
  </si>
  <si>
    <t>083339927E</t>
  </si>
  <si>
    <t>GIE ESPOIR TRANSPORT &amp; COMMERCE</t>
  </si>
  <si>
    <t>083340929X</t>
  </si>
  <si>
    <t>WEST AFRICAN ENGINEERING SOLUTION</t>
  </si>
  <si>
    <t>Africa Global Energy Consultin</t>
  </si>
  <si>
    <t>083342064L</t>
  </si>
  <si>
    <t>SOLEIL OIL SARL</t>
  </si>
  <si>
    <t>084101158W</t>
  </si>
  <si>
    <t>AMC - BTP (AGENCE MALIENNE DE CONSTRUCTION)</t>
  </si>
  <si>
    <t>084101735 V</t>
  </si>
  <si>
    <t xml:space="preserve">EDAK SARL </t>
  </si>
  <si>
    <t>08410191918B</t>
  </si>
  <si>
    <t>INGENIERIE ELECTRICITE TRAVAUX</t>
  </si>
  <si>
    <t>084102393E</t>
  </si>
  <si>
    <t>ENTREPRISE BAKARY SOGORE</t>
  </si>
  <si>
    <t>084102656A</t>
  </si>
  <si>
    <t>SGI MALI-M. BAGAYOKO</t>
  </si>
  <si>
    <t>084102893Y</t>
  </si>
  <si>
    <t>SEKOU BAH DIAKITE</t>
  </si>
  <si>
    <t>084104772y</t>
  </si>
  <si>
    <t>084104843M</t>
  </si>
  <si>
    <t>SAT (Ste Africaine de Transit)</t>
  </si>
  <si>
    <t>084105187 V</t>
  </si>
  <si>
    <t>BINTHILY EXPRESS SA (1)</t>
  </si>
  <si>
    <t>08410608M</t>
  </si>
  <si>
    <t xml:space="preserve">M NGWIJE MACHINERY SARL </t>
  </si>
  <si>
    <t>084106347E</t>
  </si>
  <si>
    <t xml:space="preserve">STE SYTRA </t>
  </si>
  <si>
    <t xml:space="preserve">PETRO SERVICES WEST AFRICA </t>
  </si>
  <si>
    <t xml:space="preserve">DRILL CORP SAHARA MALI SARL ( </t>
  </si>
  <si>
    <t>KEIT MOBILE SARL</t>
  </si>
  <si>
    <t>084115184R</t>
  </si>
  <si>
    <t>SAHEL GEOTECHNIQUE SARL</t>
  </si>
  <si>
    <t>084115420M</t>
  </si>
  <si>
    <t>AUDITEC FIDUCIARE</t>
  </si>
  <si>
    <t>084115795P</t>
  </si>
  <si>
    <t>G-BTP SARL</t>
  </si>
  <si>
    <t>084116895G</t>
  </si>
  <si>
    <t xml:space="preserve">CABINET ITM-TOUNKARA </t>
  </si>
  <si>
    <t>084117934C</t>
  </si>
  <si>
    <t>KAMA GAZ</t>
  </si>
  <si>
    <t>084118157T</t>
  </si>
  <si>
    <t>DIGBY WELLS</t>
  </si>
  <si>
    <t>084118673L</t>
  </si>
  <si>
    <t>TOPO KONE</t>
  </si>
  <si>
    <t>084118804 W</t>
  </si>
  <si>
    <t xml:space="preserve">AGENCE SONINKE KOUNDA </t>
  </si>
  <si>
    <t>084118809C</t>
  </si>
  <si>
    <t>BDS</t>
  </si>
  <si>
    <t>084118853J</t>
  </si>
  <si>
    <t>DIAWEI SARL</t>
  </si>
  <si>
    <t>084119102V</t>
  </si>
  <si>
    <t>Magic Negoce SARL</t>
  </si>
  <si>
    <t>084119460H</t>
  </si>
  <si>
    <t>AUDITEURS ASSOCIES EN AFRIQUE-</t>
  </si>
  <si>
    <t>Imagri SARL</t>
  </si>
  <si>
    <t>084121857H</t>
  </si>
  <si>
    <t>DO-FINI CONSULT</t>
  </si>
  <si>
    <t>CABINET FIDEC &amp; CONSEILS</t>
  </si>
  <si>
    <t>084124313C</t>
  </si>
  <si>
    <t>BSS SARL (BAM'S SURVEILLANCE SECURITE SARL)</t>
  </si>
  <si>
    <t>CAPITAL DRILLING LIMITED</t>
  </si>
  <si>
    <t>084128165L</t>
  </si>
  <si>
    <t>MODERN SECURITY AND SERVICES (MSS) MALI SARL</t>
  </si>
  <si>
    <t>084130429M</t>
  </si>
  <si>
    <t>AGRIP SARL</t>
  </si>
  <si>
    <t>084130772N</t>
  </si>
  <si>
    <t>UMU ENERGY</t>
  </si>
  <si>
    <t>084131644M</t>
  </si>
  <si>
    <t>Z&amp;GCONSEILS SARL</t>
  </si>
  <si>
    <t>084132128K</t>
  </si>
  <si>
    <t>WAGARA DISTRIBUTION</t>
  </si>
  <si>
    <t>084132204E</t>
  </si>
  <si>
    <t>084132734N</t>
  </si>
  <si>
    <t>084133234J</t>
  </si>
  <si>
    <t>084134002C</t>
  </si>
  <si>
    <t>BETTER GENERATION MACHINERY GROUP SA</t>
  </si>
  <si>
    <t>084134669B</t>
  </si>
  <si>
    <t>HYDRO SOLAR SARL</t>
  </si>
  <si>
    <t>084134881W</t>
  </si>
  <si>
    <t>RAFYNN SERVICES SARL</t>
  </si>
  <si>
    <t xml:space="preserve">ETASI &amp; CO DRILLING </t>
  </si>
  <si>
    <t>084135710K</t>
  </si>
  <si>
    <t>ETS YACE 1</t>
  </si>
  <si>
    <t>ODIR MALI  PREMIUM ANTI-RISK</t>
  </si>
  <si>
    <t>084138310J</t>
  </si>
  <si>
    <t>ETS BATAO KOSSI</t>
  </si>
  <si>
    <t>084140899D</t>
  </si>
  <si>
    <t>084141205F</t>
  </si>
  <si>
    <t>M.AMOUDIATA COULIBALY</t>
  </si>
  <si>
    <t>085102342 X</t>
  </si>
  <si>
    <t>AFRILOG MALI  (1)</t>
  </si>
  <si>
    <t>S A E R  PROTECT  SARL</t>
  </si>
  <si>
    <t>085104310J</t>
  </si>
  <si>
    <t>LABOTECH SERVICE SARL</t>
  </si>
  <si>
    <t>085115827F</t>
  </si>
  <si>
    <t>WEST AFRICA TIRE SERVICES - SA</t>
  </si>
  <si>
    <t>085115952M</t>
  </si>
  <si>
    <t>Etude Me Mamadou Kanda KEITA</t>
  </si>
  <si>
    <t>085116401P</t>
  </si>
  <si>
    <t>085116982B</t>
  </si>
  <si>
    <t>PROJET PRODUCTION INTERNATIONALE MALI</t>
  </si>
  <si>
    <t>0851177170F</t>
  </si>
  <si>
    <t>POLYCLINIQUE GUINDO SARL</t>
  </si>
  <si>
    <t>085120511W</t>
  </si>
  <si>
    <t>UNITE DE FORMATION EN TELECOMM</t>
  </si>
  <si>
    <t>085121547B</t>
  </si>
  <si>
    <t>BIOMALI SERVICES SA</t>
  </si>
  <si>
    <t>085127657N</t>
  </si>
  <si>
    <t>SYGIM (SYLLA GROUP INDUSTRIES MALI)</t>
  </si>
  <si>
    <t>085127932 N</t>
  </si>
  <si>
    <t xml:space="preserve">EMATIC </t>
  </si>
  <si>
    <t>085127962V</t>
  </si>
  <si>
    <t>Ebénisterie Moderne le Destin</t>
  </si>
  <si>
    <t>085128341T</t>
  </si>
  <si>
    <t>CEDIM</t>
  </si>
  <si>
    <t>IVENTUS</t>
  </si>
  <si>
    <t>085129478 T</t>
  </si>
  <si>
    <t>ALPHA INSTRUMENTATIONS &amp; AUTOM</t>
  </si>
  <si>
    <t>085135724T</t>
  </si>
  <si>
    <t>LE MERIDIEN SA</t>
  </si>
  <si>
    <t>085136877F</t>
  </si>
  <si>
    <t>BAYA CONSTRUCTION</t>
  </si>
  <si>
    <t>085137251N</t>
  </si>
  <si>
    <t>S2E-SERVICES-SARL</t>
  </si>
  <si>
    <t>085137272T</t>
  </si>
  <si>
    <t>BSS BARAKA SUPPLIER SOLUTION S</t>
  </si>
  <si>
    <t>085139013L</t>
  </si>
  <si>
    <t>HOTECH (HORIZON TECHNOLOGIES CONSULTING)</t>
  </si>
  <si>
    <t>085139822X</t>
  </si>
  <si>
    <t>Maliba Consulting</t>
  </si>
  <si>
    <t>085141873W</t>
  </si>
  <si>
    <t>PRESTIMA SARL</t>
  </si>
  <si>
    <t>085142328P</t>
  </si>
  <si>
    <t>085142800J</t>
  </si>
  <si>
    <t>YADAH SERVICES</t>
  </si>
  <si>
    <t>085143289A</t>
  </si>
  <si>
    <t>ELITE ENERGIES</t>
  </si>
  <si>
    <t>085145033K</t>
  </si>
  <si>
    <t>HBM Supply</t>
  </si>
  <si>
    <t>085146171P</t>
  </si>
  <si>
    <t>GLOBAL TIRES SARL</t>
  </si>
  <si>
    <t>086103333J</t>
  </si>
  <si>
    <t>GEDD SARL</t>
  </si>
  <si>
    <t>086106102Y</t>
  </si>
  <si>
    <t>TOUR SANOGOLA</t>
  </si>
  <si>
    <t>086113200T</t>
  </si>
  <si>
    <t>ETS KARIM SAMAKE</t>
  </si>
  <si>
    <t>086113675E</t>
  </si>
  <si>
    <t>SKF-STE KANTE &amp; FRERES</t>
  </si>
  <si>
    <t>08611508N</t>
  </si>
  <si>
    <t>Entreprise Youssouf Haidara et (1)</t>
  </si>
  <si>
    <t>086116643A</t>
  </si>
  <si>
    <t>N'DATA FINANCES SERVICES</t>
  </si>
  <si>
    <t>086117047A</t>
  </si>
  <si>
    <t>BAKO AUTO</t>
  </si>
  <si>
    <t>086118429 V</t>
  </si>
  <si>
    <t xml:space="preserve">METALICA </t>
  </si>
  <si>
    <t>086119522G</t>
  </si>
  <si>
    <t>GROUPE SOCIETE AHMED BARRY ET</t>
  </si>
  <si>
    <t>086121268 J</t>
  </si>
  <si>
    <t>LABORATOIRE DE GENI CIVIL</t>
  </si>
  <si>
    <t>086123179L</t>
  </si>
  <si>
    <t>CARRIERES ET CHAUX DU MALI</t>
  </si>
  <si>
    <t>086124008E</t>
  </si>
  <si>
    <t>AZERTY SARL</t>
  </si>
  <si>
    <t>086124814N</t>
  </si>
  <si>
    <t>PELICAN AUTOS</t>
  </si>
  <si>
    <t>086125220J</t>
  </si>
  <si>
    <t>AFRICAN LEGAL &amp; TAX  MALI SARL</t>
  </si>
  <si>
    <t>0861255647 T</t>
  </si>
  <si>
    <t>200339 ENTREPRISE TRAORE &amp; FRERE (1)</t>
  </si>
  <si>
    <t>086126299M</t>
  </si>
  <si>
    <t>086126512F</t>
  </si>
  <si>
    <t>CONVERGENCE ENVIR.AND CO</t>
  </si>
  <si>
    <t>086126950H</t>
  </si>
  <si>
    <t>GROUPE YASSAMA</t>
  </si>
  <si>
    <t>S D S SARL</t>
  </si>
  <si>
    <t>086128214 R</t>
  </si>
  <si>
    <t>086129207Y</t>
  </si>
  <si>
    <t>CABINET DE TOPO@ CENTER</t>
  </si>
  <si>
    <t>086130064W</t>
  </si>
  <si>
    <t>Maliba Auto Pieces</t>
  </si>
  <si>
    <t>086130173D</t>
  </si>
  <si>
    <t>KSCG SARL</t>
  </si>
  <si>
    <t>086132648 M</t>
  </si>
  <si>
    <t>AUTO CASSE NOUHOUM TRAORE</t>
  </si>
  <si>
    <t>086132852Y</t>
  </si>
  <si>
    <t xml:space="preserve">STARMONDE </t>
  </si>
  <si>
    <t>086136398B</t>
  </si>
  <si>
    <t>ESD BTP (EN/SE SEKOU DIAWARA)</t>
  </si>
  <si>
    <t>086137415V</t>
  </si>
  <si>
    <t>FARO MALI</t>
  </si>
  <si>
    <t>086138392N</t>
  </si>
  <si>
    <t>OMEGA-PLUS SARL</t>
  </si>
  <si>
    <t>086141281M</t>
  </si>
  <si>
    <t>MOHAMED KEITA, CONSULTANT</t>
  </si>
  <si>
    <t>086143672W</t>
  </si>
  <si>
    <t>ENTREPRISE COULIBALY  BTP</t>
  </si>
  <si>
    <t>086143775B</t>
  </si>
  <si>
    <t>DOLO MAMADOU</t>
  </si>
  <si>
    <t>086144488D</t>
  </si>
  <si>
    <t>G.S.M SARL</t>
  </si>
  <si>
    <t>TOP SERVICRES</t>
  </si>
  <si>
    <t>086146234R</t>
  </si>
  <si>
    <t>K.B.L SARL</t>
  </si>
  <si>
    <t>086146970B</t>
  </si>
  <si>
    <t>DILY SERVICES SARL</t>
  </si>
  <si>
    <t>086148465 C</t>
  </si>
  <si>
    <t>203810 M.S.E (Modern Steel Engineering) (1)</t>
  </si>
  <si>
    <t>086148465C</t>
  </si>
  <si>
    <t>086148727D</t>
  </si>
  <si>
    <t xml:space="preserve">ETS AMADY TOURE  </t>
  </si>
  <si>
    <t>086149737F</t>
  </si>
  <si>
    <t>MINING EQUIPMENT DISTRIBUTION</t>
  </si>
  <si>
    <t>086149936 G</t>
  </si>
  <si>
    <t xml:space="preserve">IKA SOLUTIONS </t>
  </si>
  <si>
    <t>086151355R</t>
  </si>
  <si>
    <t>RENT2PRO SARL</t>
  </si>
  <si>
    <t>086151800K</t>
  </si>
  <si>
    <t>AFRICAN MINING &amp; INDUSTRIAL DESIG</t>
  </si>
  <si>
    <t>086152957D</t>
  </si>
  <si>
    <t>ETS NABA KEITA</t>
  </si>
  <si>
    <t>086155431 P</t>
  </si>
  <si>
    <t xml:space="preserve">DRILLTEC MALI </t>
  </si>
  <si>
    <t>086155668F</t>
  </si>
  <si>
    <t>BLEU FORAGE SARL</t>
  </si>
  <si>
    <t>086247744B</t>
  </si>
  <si>
    <t>CABINET SEC DIARRA</t>
  </si>
  <si>
    <t>087800064 P</t>
  </si>
  <si>
    <t>087800109W</t>
  </si>
  <si>
    <t>Assurances et Reassurance Sabu</t>
  </si>
  <si>
    <t xml:space="preserve">EDM-ENERGIE DU MALI </t>
  </si>
  <si>
    <t>BOLLORE AFRICA LOGISTICS MALI</t>
  </si>
  <si>
    <t>087800217R</t>
  </si>
  <si>
    <t>EXCO-EGCC INTERNARIONAL</t>
  </si>
  <si>
    <t>087800390C</t>
  </si>
  <si>
    <t>POLYCLINIQUE PASTEUR sa</t>
  </si>
  <si>
    <t>087800524 V</t>
  </si>
  <si>
    <t xml:space="preserve">ATS SERVICES </t>
  </si>
  <si>
    <t>GROUPE DE LABORATOIRE ALS MALI SARL</t>
  </si>
  <si>
    <t>087800619A</t>
  </si>
  <si>
    <t>MALI CREANCES</t>
  </si>
  <si>
    <t>087800633C</t>
  </si>
  <si>
    <t>NALLIAS SA</t>
  </si>
  <si>
    <t>AFRICA MINNING SERVICE AMS</t>
  </si>
  <si>
    <t>AFRICAN MINING EQUIPMENT SARL</t>
  </si>
  <si>
    <t>087800727W</t>
  </si>
  <si>
    <t xml:space="preserve">SOMAGEP </t>
  </si>
  <si>
    <t>087800817V</t>
  </si>
  <si>
    <t>Canal+ Mali</t>
  </si>
  <si>
    <t>TOGUNA MOTORS</t>
  </si>
  <si>
    <t>087800848K</t>
  </si>
  <si>
    <t>VIMES SARL</t>
  </si>
  <si>
    <t>WASSA MINING SARL</t>
  </si>
  <si>
    <t>Services Machinery &amp; Trucks Ma</t>
  </si>
  <si>
    <t>087801012H</t>
  </si>
  <si>
    <t>25029530 G</t>
  </si>
  <si>
    <t xml:space="preserve">KULA CONSTRUCTIONS </t>
  </si>
  <si>
    <t>84128132Y</t>
  </si>
  <si>
    <t>AFRICAN TRAVEL AGENCY</t>
  </si>
  <si>
    <t>086109313J</t>
  </si>
  <si>
    <t>ETS MAHAMADOU TOURE</t>
  </si>
  <si>
    <t>851308224X</t>
  </si>
  <si>
    <t>ENTREPRISE SALIF DOUMBIA</t>
  </si>
  <si>
    <t>MA-BKO-201 B 394</t>
  </si>
  <si>
    <t>ABDOULAYE SALL</t>
  </si>
  <si>
    <t>AFRICAN TRADE MARKET</t>
  </si>
  <si>
    <t>AXES SECURITE</t>
  </si>
  <si>
    <t>BALLY HAIDARA</t>
  </si>
  <si>
    <t>BASSARO TAMBADOU</t>
  </si>
  <si>
    <t>CERI</t>
  </si>
  <si>
    <t>EDM</t>
  </si>
  <si>
    <t>ENSEMA</t>
  </si>
  <si>
    <t>EOC OUATTARA</t>
  </si>
  <si>
    <t>ESF TRAVEL</t>
  </si>
  <si>
    <t>Etude Maitre Arthur Diarra</t>
  </si>
  <si>
    <t>EVELYNE THIAM</t>
  </si>
  <si>
    <t>FATOUMATA COULIBALY</t>
  </si>
  <si>
    <t>FOUSSENI SALL</t>
  </si>
  <si>
    <t>FRANCIS NADER</t>
  </si>
  <si>
    <t>FRC FIRE &amp;RESCUE</t>
  </si>
  <si>
    <t>GAM TRANSIT</t>
  </si>
  <si>
    <t>GARDE NATIONALE DU ML</t>
  </si>
  <si>
    <t>GCM</t>
  </si>
  <si>
    <t xml:space="preserve">Gie Assainissement Du Village </t>
  </si>
  <si>
    <t>GIE TCTI</t>
  </si>
  <si>
    <t>GLOBAL LOGISTIC HOLDING</t>
  </si>
  <si>
    <t>GMM</t>
  </si>
  <si>
    <t>HOTEL CHAUMIERE</t>
  </si>
  <si>
    <t>KASSIM KEITA</t>
  </si>
  <si>
    <t>MAMADOU KEITA / SUPPLIER</t>
  </si>
  <si>
    <t>NEGE BLON</t>
  </si>
  <si>
    <t>OPEN MALI</t>
  </si>
  <si>
    <t>Restaurant North Star</t>
  </si>
  <si>
    <t>SOLAR X</t>
  </si>
  <si>
    <t>SOMILO SA</t>
  </si>
  <si>
    <t>SOROTOUMOU DIST.</t>
  </si>
  <si>
    <t>SPIRIT COMM</t>
  </si>
  <si>
    <t>STF</t>
  </si>
  <si>
    <t>TYPSON SARLU</t>
  </si>
  <si>
    <t>Annexe 21 – Formulaires de déclaration 2023</t>
  </si>
  <si>
    <t xml:space="preserve">Formulaires de déclaration 2023 pour les societés extractives </t>
  </si>
  <si>
    <t>Formulaires de déclaration 2023 pour les organismes collecteurs</t>
  </si>
  <si>
    <t>Annexe 22 : Equipe de travail</t>
  </si>
  <si>
    <t>Administrateur Indépendant -Pyramis</t>
  </si>
  <si>
    <t>Pyramis</t>
  </si>
  <si>
    <t>Hamadoun MAIGA</t>
  </si>
  <si>
    <t>Associé Gérant Audit &amp; Conseil</t>
  </si>
  <si>
    <t>Seydou ZERBO</t>
  </si>
  <si>
    <t>Associé Audit &amp; Conseil - Réviseur</t>
  </si>
  <si>
    <t>Alpha CISSE</t>
  </si>
  <si>
    <t>Fiscaliste  Audit &amp; Conseil</t>
  </si>
  <si>
    <t xml:space="preserve">Boubacar N'DIAYE </t>
  </si>
  <si>
    <t>Auditeur Sénior</t>
  </si>
  <si>
    <t>Ibrahim CISSE</t>
  </si>
  <si>
    <t>Auditeur Informatique</t>
  </si>
  <si>
    <t>Sécretariat Permanent ITIE</t>
  </si>
  <si>
    <t xml:space="preserve">Boureima CISSE </t>
  </si>
  <si>
    <t>Secrétaire Permanent ITIE</t>
  </si>
  <si>
    <t>Contribution à la chambre des Mines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</si>
</sst>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\ _€_-;\-* #,##0.00\ _€_-;_-* &quot;-&quot;??\ _€_-;_-@_-"/>
    <numFmt numFmtId="167" formatCode="_-* #,##0\ _€_-;\-* #,##0\ _€_-;_-* &quot;-&quot;??\ _€_-;_-@_-"/>
    <numFmt numFmtId="168" formatCode="_(* #,##0_);_(* \(#,##0\);_(* &quot;-&quot;??_);_(@_)"/>
    <numFmt numFmtId="169" formatCode="_-* #,##0\ _C_F_A_-;\-* #,##0\ _C_F_A_-;_-* &quot;-&quot;\ _C_F_A_-;_-@_-"/>
  </numFmts>
  <fonts count="72">
    <font>
      <sz val="11"/>
      <color theme="1"/>
      <name val="Calibri"/>
      <family val="2"/>
      <scheme val="minor"/>
    </font>
    <font>
      <sz val="10"/>
      <color theme="1"/>
      <name val="Arial "/>
    </font>
    <font>
      <sz val="11"/>
      <color theme="1"/>
      <name val="Calibri"/>
      <family val="2"/>
      <scheme val="minor"/>
    </font>
    <font>
      <b/>
      <sz val="11"/>
      <color theme="1"/>
      <name val="Tw Cen MT"/>
      <family val="2"/>
    </font>
    <font>
      <sz val="11"/>
      <color theme="1"/>
      <name val="Tw Cen MT"/>
      <family val="2"/>
    </font>
    <font>
      <sz val="9"/>
      <color theme="1"/>
      <name val="Tw Cen MT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Tw Cen MT"/>
      <family val="2"/>
    </font>
    <font>
      <b/>
      <sz val="14"/>
      <color theme="1"/>
      <name val="Tw Cen MT"/>
      <family val="2"/>
    </font>
    <font>
      <u/>
      <sz val="11"/>
      <color theme="10"/>
      <name val="Tw Cen MT"/>
      <family val="2"/>
    </font>
    <font>
      <i/>
      <sz val="11"/>
      <color theme="1"/>
      <name val="Tw Cen MT"/>
      <family val="2"/>
    </font>
    <font>
      <b/>
      <sz val="13"/>
      <color theme="3"/>
      <name val="Calibri"/>
      <family val="2"/>
      <scheme val="minor"/>
    </font>
    <font>
      <b/>
      <sz val="12"/>
      <color theme="1"/>
      <name val="Tw Cen MT"/>
      <family val="2"/>
    </font>
    <font>
      <b/>
      <sz val="10"/>
      <color rgb="FFFFFFFF"/>
      <name val="Tw Cen MT"/>
      <family val="2"/>
    </font>
    <font>
      <sz val="10"/>
      <color theme="1"/>
      <name val="Tw Cen MT"/>
      <family val="2"/>
    </font>
    <font>
      <sz val="10"/>
      <color theme="1"/>
      <name val="Arial"/>
      <family val="2"/>
    </font>
    <font>
      <sz val="10"/>
      <color rgb="FF000000"/>
      <name val="Tw Cen MT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11"/>
      <color rgb="FFFFFFFF"/>
      <name val="Tw Cen MT"/>
      <family val="2"/>
    </font>
    <font>
      <sz val="11"/>
      <color theme="1" tint="0.249977111117893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sz val="10"/>
      <color theme="1"/>
      <name val="Tw Cen MT"/>
      <family val="2"/>
    </font>
    <font>
      <b/>
      <sz val="10"/>
      <name val="Tw Cen MT"/>
      <family val="2"/>
    </font>
    <font>
      <sz val="10"/>
      <color theme="0"/>
      <name val="Tw Cen MT"/>
      <family val="2"/>
    </font>
    <font>
      <b/>
      <sz val="10"/>
      <color theme="0"/>
      <name val="Tw Cen MT"/>
      <family val="2"/>
    </font>
    <font>
      <sz val="10"/>
      <color rgb="FF3B3838"/>
      <name val="Tw Cen MT"/>
      <family val="2"/>
    </font>
    <font>
      <i/>
      <sz val="10"/>
      <color theme="2" tint="-0.74999237037263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sz val="16"/>
      <color rgb="FF3B3838"/>
      <name val="Tw Cen MT"/>
      <family val="2"/>
    </font>
    <font>
      <i/>
      <sz val="16"/>
      <color theme="2" tint="-0.749992370372631"/>
      <name val="Tw Cen MT"/>
      <family val="2"/>
    </font>
    <font>
      <b/>
      <sz val="16"/>
      <color rgb="FFFFFFFF"/>
      <name val="Tw Cen MT"/>
      <family val="2"/>
    </font>
    <font>
      <b/>
      <sz val="13"/>
      <color theme="3"/>
      <name val="Arial"/>
      <family val="2"/>
    </font>
    <font>
      <sz val="11"/>
      <color rgb="FF000000"/>
      <name val="Tw Cen MT"/>
      <family val="2"/>
    </font>
    <font>
      <sz val="11"/>
      <color theme="0"/>
      <name val="Tw Cen MT"/>
      <family val="2"/>
    </font>
    <font>
      <sz val="10"/>
      <name val="Anglo Sans Medium"/>
    </font>
    <font>
      <sz val="11"/>
      <color rgb="FF444444"/>
      <name val="Tw Cen MT"/>
      <family val="2"/>
    </font>
    <font>
      <sz val="10"/>
      <name val="Tw Cen MT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  <font>
      <sz val="12"/>
      <color theme="1"/>
      <name val="Tw Cen MT"/>
      <family val="2"/>
    </font>
    <font>
      <sz val="10"/>
      <color rgb="FF000000"/>
      <name val="Times New Roman"/>
      <family val="1"/>
    </font>
    <font>
      <b/>
      <sz val="12"/>
      <color theme="0"/>
      <name val="Tw Cen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5"/>
      <color theme="3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Tw Cen MT"/>
      <family val="2"/>
    </font>
    <font>
      <b/>
      <sz val="11"/>
      <color indexed="8"/>
      <name val="Tw Cen M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000000"/>
      <name val="Tw Cen MT"/>
      <family val="2"/>
    </font>
    <font>
      <sz val="10"/>
      <color indexed="8"/>
      <name val="Tw Cen MT"/>
      <family val="2"/>
    </font>
  </fonts>
  <fills count="47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457E8F"/>
        <bgColor indexed="64"/>
      </patternFill>
    </fill>
    <fill>
      <patternFill patternType="solid">
        <fgColor rgb="FF79AF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57E8F"/>
        <bgColor theme="9" tint="0.79998168889431442"/>
      </patternFill>
    </fill>
    <fill>
      <patternFill patternType="solid">
        <fgColor rgb="FF79AFDA"/>
        <bgColor theme="9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AED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A0A8C7"/>
      </left>
      <right style="thin">
        <color rgb="FFA0A8C7"/>
      </right>
      <top style="thin">
        <color rgb="FF1F49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A0A8C7"/>
      </left>
      <right style="medium">
        <color indexed="64"/>
      </right>
      <top style="medium">
        <color rgb="FFA0A8C7"/>
      </top>
      <bottom style="medium">
        <color rgb="FFA0A8C7"/>
      </bottom>
      <diagonal/>
    </border>
    <border>
      <left style="medium">
        <color indexed="64"/>
      </left>
      <right style="thin">
        <color rgb="FFA0A8C7"/>
      </right>
      <top style="medium">
        <color rgb="FFA0A8C7"/>
      </top>
      <bottom style="medium">
        <color rgb="FFA0A8C7"/>
      </bottom>
      <diagonal/>
    </border>
    <border>
      <left style="thin">
        <color rgb="FFA0A8C7"/>
      </left>
      <right style="thin">
        <color rgb="FFA0A8C7"/>
      </right>
      <top style="medium">
        <color rgb="FFA0A8C7"/>
      </top>
      <bottom style="medium">
        <color rgb="FFA0A8C7"/>
      </bottom>
      <diagonal/>
    </border>
    <border>
      <left style="thin">
        <color rgb="FFA0A8C7"/>
      </left>
      <right style="medium">
        <color rgb="FFA0A8C7"/>
      </right>
      <top style="medium">
        <color rgb="FFA0A8C7"/>
      </top>
      <bottom style="medium">
        <color rgb="FFA0A8C7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A0A8C7"/>
      </left>
      <right style="thin">
        <color rgb="FFA0A8C7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0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2" fillId="0" borderId="0"/>
    <xf numFmtId="0" fontId="38" fillId="0" borderId="0"/>
    <xf numFmtId="0" fontId="2" fillId="0" borderId="0"/>
    <xf numFmtId="0" fontId="2" fillId="0" borderId="0"/>
    <xf numFmtId="0" fontId="41" fillId="0" borderId="0"/>
    <xf numFmtId="43" fontId="17" fillId="0" borderId="0" applyFont="0" applyFill="0" applyBorder="0" applyAlignment="0" applyProtection="0"/>
    <xf numFmtId="0" fontId="42" fillId="0" borderId="0">
      <alignment vertical="top"/>
    </xf>
    <xf numFmtId="43" fontId="2" fillId="0" borderId="0" applyFont="0" applyFill="0" applyBorder="0" applyAlignment="0" applyProtection="0"/>
    <xf numFmtId="0" fontId="45" fillId="0" borderId="0"/>
    <xf numFmtId="0" fontId="49" fillId="0" borderId="48" applyNumberFormat="0" applyFill="0" applyAlignment="0" applyProtection="0"/>
    <xf numFmtId="0" fontId="50" fillId="0" borderId="2" applyNumberFormat="0" applyFill="0" applyAlignment="0" applyProtection="0"/>
    <xf numFmtId="0" fontId="51" fillId="0" borderId="0"/>
    <xf numFmtId="0" fontId="52" fillId="0" borderId="0"/>
    <xf numFmtId="0" fontId="2" fillId="0" borderId="0"/>
    <xf numFmtId="166" fontId="17" fillId="0" borderId="0" applyFont="0" applyFill="0" applyBorder="0" applyAlignment="0" applyProtection="0"/>
    <xf numFmtId="0" fontId="2" fillId="0" borderId="0"/>
    <xf numFmtId="0" fontId="42" fillId="0" borderId="0">
      <alignment vertical="top"/>
    </xf>
    <xf numFmtId="43" fontId="17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8" applyNumberFormat="0" applyFill="0" applyAlignment="0" applyProtection="0"/>
    <xf numFmtId="0" fontId="57" fillId="0" borderId="63" applyNumberFormat="0" applyFill="0" applyAlignment="0" applyProtection="0"/>
    <xf numFmtId="0" fontId="57" fillId="0" borderId="0" applyNumberFormat="0" applyFill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9" borderId="64" applyNumberFormat="0" applyAlignment="0" applyProtection="0"/>
    <xf numFmtId="0" fontId="61" fillId="20" borderId="65" applyNumberFormat="0" applyAlignment="0" applyProtection="0"/>
    <xf numFmtId="0" fontId="62" fillId="20" borderId="64" applyNumberFormat="0" applyAlignment="0" applyProtection="0"/>
    <xf numFmtId="0" fontId="63" fillId="0" borderId="66" applyNumberFormat="0" applyFill="0" applyAlignment="0" applyProtection="0"/>
    <xf numFmtId="0" fontId="64" fillId="21" borderId="67" applyNumberFormat="0" applyAlignment="0" applyProtection="0"/>
    <xf numFmtId="0" fontId="65" fillId="0" borderId="0" applyNumberFormat="0" applyFill="0" applyBorder="0" applyAlignment="0" applyProtection="0"/>
    <xf numFmtId="0" fontId="2" fillId="22" borderId="68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69" applyNumberFormat="0" applyFill="0" applyAlignment="0" applyProtection="0"/>
    <xf numFmtId="0" fontId="6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6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8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8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9" fillId="18" borderId="0" applyNumberFormat="0" applyBorder="0" applyAlignment="0" applyProtection="0"/>
    <xf numFmtId="0" fontId="68" fillId="26" borderId="0" applyNumberFormat="0" applyBorder="0" applyAlignment="0" applyProtection="0"/>
    <xf numFmtId="0" fontId="68" fillId="30" borderId="0" applyNumberFormat="0" applyBorder="0" applyAlignment="0" applyProtection="0"/>
    <xf numFmtId="0" fontId="68" fillId="34" borderId="0" applyNumberFormat="0" applyBorder="0" applyAlignment="0" applyProtection="0"/>
    <xf numFmtId="0" fontId="68" fillId="38" borderId="0" applyNumberFormat="0" applyBorder="0" applyAlignment="0" applyProtection="0"/>
    <xf numFmtId="0" fontId="68" fillId="42" borderId="0" applyNumberFormat="0" applyBorder="0" applyAlignment="0" applyProtection="0"/>
    <xf numFmtId="0" fontId="68" fillId="46" borderId="0" applyNumberFormat="0" applyBorder="0" applyAlignment="0" applyProtection="0"/>
  </cellStyleXfs>
  <cellXfs count="457">
    <xf numFmtId="0" fontId="0" fillId="0" borderId="0" xfId="0"/>
    <xf numFmtId="41" fontId="1" fillId="0" borderId="1" xfId="1" applyFont="1" applyFill="1" applyBorder="1" applyAlignment="1">
      <alignment horizontal="center"/>
    </xf>
    <xf numFmtId="41" fontId="1" fillId="4" borderId="0" xfId="1" applyFont="1" applyFill="1" applyBorder="1" applyAlignment="1">
      <alignment horizontal="center"/>
    </xf>
    <xf numFmtId="41" fontId="1" fillId="0" borderId="0" xfId="1" applyFont="1" applyFill="1" applyBorder="1" applyAlignment="1">
      <alignment horizontal="center"/>
    </xf>
    <xf numFmtId="0" fontId="4" fillId="0" borderId="0" xfId="0" applyFont="1"/>
    <xf numFmtId="0" fontId="4" fillId="5" borderId="0" xfId="0" applyFont="1" applyFill="1"/>
    <xf numFmtId="164" fontId="4" fillId="0" borderId="0" xfId="2" applyNumberFormat="1" applyFont="1"/>
    <xf numFmtId="43" fontId="4" fillId="0" borderId="0" xfId="2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164" fontId="0" fillId="0" borderId="0" xfId="2" applyNumberFormat="1" applyFont="1"/>
    <xf numFmtId="43" fontId="4" fillId="0" borderId="0" xfId="2" applyFont="1" applyAlignment="1">
      <alignment horizontal="center" vertical="center"/>
    </xf>
    <xf numFmtId="165" fontId="4" fillId="0" borderId="0" xfId="2" applyNumberFormat="1" applyFont="1"/>
    <xf numFmtId="0" fontId="5" fillId="0" borderId="0" xfId="0" applyFont="1"/>
    <xf numFmtId="0" fontId="3" fillId="0" borderId="0" xfId="0" applyFont="1"/>
    <xf numFmtId="0" fontId="4" fillId="2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/>
    <xf numFmtId="0" fontId="9" fillId="0" borderId="0" xfId="3" applyFont="1"/>
    <xf numFmtId="0" fontId="10" fillId="0" borderId="0" xfId="0" applyFont="1"/>
    <xf numFmtId="164" fontId="4" fillId="0" borderId="0" xfId="0" applyNumberFormat="1" applyFont="1"/>
    <xf numFmtId="0" fontId="14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8" borderId="8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horizontal="right" vertical="center"/>
    </xf>
    <xf numFmtId="0" fontId="12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43" fontId="20" fillId="0" borderId="2" xfId="2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3" fontId="4" fillId="0" borderId="2" xfId="2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20" fillId="0" borderId="2" xfId="5" applyFont="1" applyBorder="1" applyAlignment="1">
      <alignment horizontal="center" vertical="center"/>
    </xf>
    <xf numFmtId="0" fontId="9" fillId="0" borderId="2" xfId="7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1" fillId="0" borderId="2" xfId="5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0" fillId="0" borderId="17" xfId="5" applyFont="1" applyBorder="1" applyAlignment="1">
      <alignment horizontal="center" vertical="center"/>
    </xf>
    <xf numFmtId="0" fontId="23" fillId="0" borderId="0" xfId="0" applyFont="1"/>
    <xf numFmtId="0" fontId="14" fillId="0" borderId="0" xfId="0" applyFont="1"/>
    <xf numFmtId="0" fontId="24" fillId="0" borderId="0" xfId="0" applyFont="1"/>
    <xf numFmtId="0" fontId="27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14" fillId="0" borderId="0" xfId="0" applyFont="1" applyAlignment="1">
      <alignment horizontal="left"/>
    </xf>
    <xf numFmtId="0" fontId="32" fillId="5" borderId="2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 wrapText="1"/>
    </xf>
    <xf numFmtId="0" fontId="33" fillId="0" borderId="0" xfId="0" applyFont="1"/>
    <xf numFmtId="0" fontId="14" fillId="0" borderId="0" xfId="0" applyFont="1" applyAlignment="1">
      <alignment wrapText="1"/>
    </xf>
    <xf numFmtId="0" fontId="27" fillId="5" borderId="2" xfId="0" applyFont="1" applyFill="1" applyBorder="1" applyAlignment="1">
      <alignment vertical="center" wrapText="1"/>
    </xf>
    <xf numFmtId="0" fontId="29" fillId="0" borderId="0" xfId="0" applyFont="1" applyAlignment="1">
      <alignment wrapText="1"/>
    </xf>
    <xf numFmtId="0" fontId="32" fillId="5" borderId="2" xfId="0" applyFont="1" applyFill="1" applyBorder="1" applyAlignment="1">
      <alignment vertical="center" wrapText="1"/>
    </xf>
    <xf numFmtId="0" fontId="2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167" fontId="4" fillId="0" borderId="0" xfId="8" applyNumberFormat="1" applyFont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67" fontId="4" fillId="0" borderId="16" xfId="8" applyNumberFormat="1" applyFont="1" applyBorder="1" applyAlignment="1">
      <alignment horizontal="center" vertical="center" wrapText="1"/>
    </xf>
    <xf numFmtId="0" fontId="4" fillId="5" borderId="2" xfId="10" applyFont="1" applyFill="1" applyBorder="1" applyAlignment="1">
      <alignment vertical="center" wrapText="1"/>
    </xf>
    <xf numFmtId="167" fontId="4" fillId="5" borderId="2" xfId="8" applyNumberFormat="1" applyFont="1" applyFill="1" applyBorder="1" applyAlignment="1">
      <alignment horizontal="center" vertical="center" wrapText="1"/>
    </xf>
    <xf numFmtId="167" fontId="4" fillId="0" borderId="2" xfId="8" applyNumberFormat="1" applyFont="1" applyBorder="1" applyAlignment="1">
      <alignment horizontal="center" vertical="center" wrapText="1"/>
    </xf>
    <xf numFmtId="0" fontId="4" fillId="5" borderId="14" xfId="10" applyFont="1" applyFill="1" applyBorder="1" applyAlignment="1">
      <alignment vertical="center" wrapText="1"/>
    </xf>
    <xf numFmtId="167" fontId="4" fillId="5" borderId="14" xfId="8" applyNumberFormat="1" applyFont="1" applyFill="1" applyBorder="1" applyAlignment="1">
      <alignment horizontal="center" vertical="center" wrapText="1"/>
    </xf>
    <xf numFmtId="167" fontId="4" fillId="0" borderId="14" xfId="8" applyNumberFormat="1" applyFont="1" applyBorder="1" applyAlignment="1">
      <alignment horizontal="center" vertical="center" wrapText="1"/>
    </xf>
    <xf numFmtId="0" fontId="4" fillId="5" borderId="30" xfId="10" applyFont="1" applyFill="1" applyBorder="1" applyAlignment="1">
      <alignment vertical="center" wrapText="1"/>
    </xf>
    <xf numFmtId="167" fontId="4" fillId="0" borderId="31" xfId="8" applyNumberFormat="1" applyFont="1" applyBorder="1" applyAlignment="1">
      <alignment horizontal="center" vertical="center" wrapText="1"/>
    </xf>
    <xf numFmtId="167" fontId="4" fillId="0" borderId="32" xfId="8" applyNumberFormat="1" applyFont="1" applyBorder="1" applyAlignment="1">
      <alignment horizontal="center" vertical="center" wrapText="1"/>
    </xf>
    <xf numFmtId="0" fontId="4" fillId="5" borderId="36" xfId="10" applyFont="1" applyFill="1" applyBorder="1" applyAlignment="1">
      <alignment vertical="center" wrapText="1"/>
    </xf>
    <xf numFmtId="167" fontId="4" fillId="0" borderId="37" xfId="8" applyNumberFormat="1" applyFont="1" applyBorder="1" applyAlignment="1">
      <alignment horizontal="center" vertical="center" wrapText="1"/>
    </xf>
    <xf numFmtId="0" fontId="21" fillId="5" borderId="2" xfId="1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10" borderId="41" xfId="10" applyFont="1" applyFill="1" applyBorder="1" applyAlignment="1">
      <alignment vertical="center" wrapText="1"/>
    </xf>
    <xf numFmtId="0" fontId="4" fillId="10" borderId="41" xfId="5" applyFont="1" applyFill="1" applyBorder="1" applyAlignment="1">
      <alignment vertical="center" wrapText="1"/>
    </xf>
    <xf numFmtId="0" fontId="21" fillId="0" borderId="2" xfId="5" applyFont="1" applyBorder="1" applyAlignment="1">
      <alignment horizontal="center" vertical="center" wrapText="1"/>
    </xf>
    <xf numFmtId="0" fontId="4" fillId="0" borderId="2" xfId="5" applyFont="1" applyBorder="1" applyAlignment="1">
      <alignment vertical="center" wrapText="1"/>
    </xf>
    <xf numFmtId="167" fontId="21" fillId="0" borderId="2" xfId="8" applyNumberFormat="1" applyFont="1" applyBorder="1" applyAlignment="1">
      <alignment horizontal="center" vertical="center" wrapText="1"/>
    </xf>
    <xf numFmtId="0" fontId="4" fillId="0" borderId="2" xfId="10" applyFont="1" applyBorder="1" applyAlignment="1">
      <alignment vertical="center" wrapText="1"/>
    </xf>
    <xf numFmtId="0" fontId="4" fillId="10" borderId="40" xfId="10" applyFont="1" applyFill="1" applyBorder="1" applyAlignment="1">
      <alignment vertical="center" wrapText="1"/>
    </xf>
    <xf numFmtId="0" fontId="21" fillId="5" borderId="14" xfId="1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167" fontId="3" fillId="0" borderId="4" xfId="8" applyNumberFormat="1" applyFont="1" applyBorder="1" applyAlignment="1">
      <alignment horizontal="center" vertical="center" wrapText="1"/>
    </xf>
    <xf numFmtId="167" fontId="3" fillId="0" borderId="42" xfId="8" applyNumberFormat="1" applyFont="1" applyBorder="1" applyAlignment="1">
      <alignment horizontal="center" vertical="center" wrapText="1"/>
    </xf>
    <xf numFmtId="167" fontId="4" fillId="0" borderId="0" xfId="8" applyNumberFormat="1" applyFont="1"/>
    <xf numFmtId="167" fontId="37" fillId="0" borderId="30" xfId="8" applyNumberFormat="1" applyFont="1" applyBorder="1" applyAlignment="1">
      <alignment horizontal="center" vertical="center" wrapText="1"/>
    </xf>
    <xf numFmtId="167" fontId="20" fillId="0" borderId="30" xfId="8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167" fontId="20" fillId="0" borderId="2" xfId="8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167" fontId="4" fillId="0" borderId="2" xfId="8" applyNumberFormat="1" applyFont="1" applyBorder="1" applyAlignment="1">
      <alignment vertical="center" wrapText="1"/>
    </xf>
    <xf numFmtId="0" fontId="21" fillId="0" borderId="2" xfId="11" applyFont="1" applyBorder="1" applyAlignment="1" applyProtection="1">
      <alignment horizontal="left" vertical="center" wrapText="1"/>
      <protection locked="0"/>
    </xf>
    <xf numFmtId="167" fontId="21" fillId="0" borderId="2" xfId="8" applyNumberFormat="1" applyFont="1" applyBorder="1" applyAlignment="1" applyProtection="1">
      <alignment horizontal="right" vertical="center" wrapText="1"/>
      <protection locked="0"/>
    </xf>
    <xf numFmtId="3" fontId="21" fillId="0" borderId="2" xfId="0" applyNumberFormat="1" applyFont="1" applyBorder="1" applyAlignment="1">
      <alignment horizontal="left" vertical="center" wrapText="1"/>
    </xf>
    <xf numFmtId="167" fontId="21" fillId="0" borderId="2" xfId="8" applyNumberFormat="1" applyFont="1" applyBorder="1" applyAlignment="1">
      <alignment horizontal="right" vertical="center" wrapText="1"/>
    </xf>
    <xf numFmtId="0" fontId="21" fillId="0" borderId="2" xfId="11" applyFont="1" applyBorder="1" applyAlignment="1" applyProtection="1">
      <alignment vertical="center" wrapText="1"/>
      <protection locked="0"/>
    </xf>
    <xf numFmtId="0" fontId="21" fillId="0" borderId="2" xfId="12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167" fontId="20" fillId="0" borderId="2" xfId="8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 wrapText="1"/>
    </xf>
    <xf numFmtId="14" fontId="21" fillId="0" borderId="2" xfId="0" applyNumberFormat="1" applyFont="1" applyBorder="1" applyAlignment="1">
      <alignment vertical="center" wrapText="1"/>
    </xf>
    <xf numFmtId="167" fontId="21" fillId="0" borderId="2" xfId="8" applyNumberFormat="1" applyFont="1" applyBorder="1" applyAlignment="1">
      <alignment vertical="center" wrapText="1"/>
    </xf>
    <xf numFmtId="0" fontId="21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7" fontId="21" fillId="0" borderId="2" xfId="8" applyNumberFormat="1" applyFont="1" applyFill="1" applyBorder="1" applyAlignment="1">
      <alignment vertical="center" wrapText="1"/>
    </xf>
    <xf numFmtId="167" fontId="4" fillId="0" borderId="2" xfId="8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5" borderId="2" xfId="0" applyFont="1" applyFill="1" applyBorder="1"/>
    <xf numFmtId="2" fontId="4" fillId="5" borderId="2" xfId="0" applyNumberFormat="1" applyFont="1" applyFill="1" applyBorder="1"/>
    <xf numFmtId="167" fontId="4" fillId="5" borderId="2" xfId="8" applyNumberFormat="1" applyFont="1" applyFill="1" applyBorder="1" applyAlignment="1">
      <alignment horizontal="right"/>
    </xf>
    <xf numFmtId="167" fontId="21" fillId="5" borderId="2" xfId="8" applyNumberFormat="1" applyFont="1" applyFill="1" applyBorder="1" applyAlignment="1">
      <alignment horizontal="right"/>
    </xf>
    <xf numFmtId="2" fontId="36" fillId="5" borderId="2" xfId="0" applyNumberFormat="1" applyFont="1" applyFill="1" applyBorder="1"/>
    <xf numFmtId="0" fontId="4" fillId="0" borderId="2" xfId="0" applyFont="1" applyBorder="1"/>
    <xf numFmtId="167" fontId="4" fillId="0" borderId="2" xfId="8" applyNumberFormat="1" applyFont="1" applyBorder="1"/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8" applyNumberFormat="1" applyFont="1"/>
    <xf numFmtId="164" fontId="40" fillId="0" borderId="2" xfId="17" applyNumberFormat="1" applyFont="1" applyBorder="1" applyAlignment="1">
      <alignment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7" fillId="0" borderId="0" xfId="0" applyFont="1"/>
    <xf numFmtId="0" fontId="37" fillId="0" borderId="0" xfId="0" applyFont="1"/>
    <xf numFmtId="0" fontId="6" fillId="0" borderId="0" xfId="3"/>
    <xf numFmtId="0" fontId="4" fillId="0" borderId="2" xfId="5" applyFont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9" fillId="13" borderId="13" xfId="4" applyFont="1" applyFill="1" applyBorder="1" applyAlignment="1">
      <alignment horizontal="center" vertical="center" wrapText="1"/>
    </xf>
    <xf numFmtId="0" fontId="19" fillId="13" borderId="13" xfId="4" applyNumberFormat="1" applyFont="1" applyFill="1" applyBorder="1" applyAlignment="1">
      <alignment horizontal="center" vertical="center" wrapText="1"/>
    </xf>
    <xf numFmtId="43" fontId="19" fillId="13" borderId="13" xfId="2" applyFont="1" applyFill="1" applyBorder="1" applyAlignment="1">
      <alignment horizontal="center" vertical="center" wrapText="1"/>
    </xf>
    <xf numFmtId="0" fontId="25" fillId="12" borderId="2" xfId="0" applyFont="1" applyFill="1" applyBorder="1" applyAlignment="1">
      <alignment vertical="center"/>
    </xf>
    <xf numFmtId="0" fontId="25" fillId="12" borderId="2" xfId="0" applyFont="1" applyFill="1" applyBorder="1" applyAlignment="1">
      <alignment wrapText="1"/>
    </xf>
    <xf numFmtId="0" fontId="26" fillId="12" borderId="2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wrapText="1"/>
    </xf>
    <xf numFmtId="0" fontId="30" fillId="12" borderId="2" xfId="0" applyFont="1" applyFill="1" applyBorder="1" applyAlignment="1">
      <alignment horizontal="center" vertical="center" wrapText="1"/>
    </xf>
    <xf numFmtId="0" fontId="34" fillId="12" borderId="2" xfId="0" applyFont="1" applyFill="1" applyBorder="1" applyAlignment="1">
      <alignment horizontal="center" vertical="center" wrapText="1"/>
    </xf>
    <xf numFmtId="167" fontId="19" fillId="13" borderId="22" xfId="8" applyNumberFormat="1" applyFont="1" applyFill="1" applyBorder="1" applyAlignment="1">
      <alignment horizontal="center" vertical="center" wrapText="1"/>
    </xf>
    <xf numFmtId="0" fontId="19" fillId="13" borderId="23" xfId="9" applyFont="1" applyFill="1" applyBorder="1" applyAlignment="1">
      <alignment horizontal="center" vertical="center" wrapText="1"/>
    </xf>
    <xf numFmtId="0" fontId="19" fillId="13" borderId="24" xfId="9" applyFont="1" applyFill="1" applyBorder="1" applyAlignment="1">
      <alignment horizontal="center" vertical="center" wrapText="1"/>
    </xf>
    <xf numFmtId="167" fontId="19" fillId="13" borderId="24" xfId="8" applyNumberFormat="1" applyFont="1" applyFill="1" applyBorder="1" applyAlignment="1">
      <alignment horizontal="center" vertical="center" wrapText="1"/>
    </xf>
    <xf numFmtId="167" fontId="19" fillId="13" borderId="25" xfId="8" applyNumberFormat="1" applyFont="1" applyFill="1" applyBorder="1" applyAlignment="1">
      <alignment horizontal="center" vertical="center" wrapText="1"/>
    </xf>
    <xf numFmtId="0" fontId="19" fillId="13" borderId="32" xfId="9" applyFont="1" applyFill="1" applyBorder="1" applyAlignment="1">
      <alignment horizontal="center" vertical="center" textRotation="90" wrapText="1"/>
    </xf>
    <xf numFmtId="0" fontId="19" fillId="13" borderId="43" xfId="9" applyFont="1" applyFill="1" applyBorder="1" applyAlignment="1">
      <alignment horizontal="center" vertical="center" wrapText="1"/>
    </xf>
    <xf numFmtId="0" fontId="19" fillId="13" borderId="13" xfId="9" applyFont="1" applyFill="1" applyBorder="1" applyAlignment="1">
      <alignment horizontal="center" vertical="center" wrapText="1"/>
    </xf>
    <xf numFmtId="167" fontId="19" fillId="13" borderId="43" xfId="8" applyNumberFormat="1" applyFont="1" applyFill="1" applyBorder="1" applyAlignment="1">
      <alignment horizontal="center" vertical="center" wrapText="1"/>
    </xf>
    <xf numFmtId="0" fontId="19" fillId="13" borderId="44" xfId="9" applyFont="1" applyFill="1" applyBorder="1" applyAlignment="1">
      <alignment horizontal="left" vertical="center" wrapText="1"/>
    </xf>
    <xf numFmtId="0" fontId="19" fillId="13" borderId="30" xfId="9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/>
    </xf>
    <xf numFmtId="167" fontId="7" fillId="12" borderId="2" xfId="0" applyNumberFormat="1" applyFont="1" applyFill="1" applyBorder="1"/>
    <xf numFmtId="0" fontId="7" fillId="12" borderId="2" xfId="0" applyFont="1" applyFill="1" applyBorder="1" applyAlignment="1">
      <alignment horizontal="center"/>
    </xf>
    <xf numFmtId="167" fontId="7" fillId="12" borderId="2" xfId="8" applyNumberFormat="1" applyFont="1" applyFill="1" applyBorder="1"/>
    <xf numFmtId="167" fontId="7" fillId="12" borderId="2" xfId="8" applyNumberFormat="1" applyFont="1" applyFill="1" applyBorder="1" applyAlignment="1">
      <alignment horizontal="center" vertical="center"/>
    </xf>
    <xf numFmtId="0" fontId="7" fillId="12" borderId="2" xfId="0" applyFont="1" applyFill="1" applyBorder="1"/>
    <xf numFmtId="164" fontId="7" fillId="12" borderId="2" xfId="0" applyNumberFormat="1" applyFont="1" applyFill="1" applyBorder="1"/>
    <xf numFmtId="0" fontId="7" fillId="12" borderId="2" xfId="0" applyFont="1" applyFill="1" applyBorder="1" applyAlignment="1">
      <alignment horizontal="left" vertical="center"/>
    </xf>
    <xf numFmtId="0" fontId="7" fillId="12" borderId="2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3" fillId="7" borderId="2" xfId="2" applyNumberFormat="1" applyFont="1" applyFill="1" applyBorder="1" applyAlignment="1">
      <alignment horizontal="left" vertical="center"/>
    </xf>
    <xf numFmtId="3" fontId="14" fillId="5" borderId="2" xfId="2" applyNumberFormat="1" applyFont="1" applyFill="1" applyBorder="1" applyAlignment="1">
      <alignment horizontal="left" vertical="center"/>
    </xf>
    <xf numFmtId="3" fontId="14" fillId="2" borderId="2" xfId="2" applyNumberFormat="1" applyFont="1" applyFill="1" applyBorder="1" applyAlignment="1">
      <alignment horizontal="left" vertical="center"/>
    </xf>
    <xf numFmtId="0" fontId="14" fillId="5" borderId="2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left" vertical="center"/>
    </xf>
    <xf numFmtId="3" fontId="14" fillId="5" borderId="2" xfId="0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left" vertical="center"/>
    </xf>
    <xf numFmtId="0" fontId="3" fillId="7" borderId="2" xfId="0" applyFont="1" applyFill="1" applyBorder="1" applyAlignment="1">
      <alignment vertical="center"/>
    </xf>
    <xf numFmtId="3" fontId="14" fillId="5" borderId="2" xfId="1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3" fontId="14" fillId="2" borderId="2" xfId="1" applyNumberFormat="1" applyFont="1" applyFill="1" applyBorder="1" applyAlignment="1">
      <alignment horizontal="left" vertical="center"/>
    </xf>
    <xf numFmtId="3" fontId="14" fillId="2" borderId="2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3" fontId="14" fillId="0" borderId="2" xfId="2" applyNumberFormat="1" applyFont="1" applyFill="1" applyBorder="1" applyAlignment="1">
      <alignment horizontal="left" vertical="center"/>
    </xf>
    <xf numFmtId="43" fontId="46" fillId="3" borderId="55" xfId="2" applyFont="1" applyFill="1" applyBorder="1" applyAlignment="1">
      <alignment horizontal="center" vertical="center"/>
    </xf>
    <xf numFmtId="0" fontId="46" fillId="3" borderId="55" xfId="0" applyFont="1" applyFill="1" applyBorder="1" applyAlignment="1">
      <alignment horizontal="center" vertical="center"/>
    </xf>
    <xf numFmtId="169" fontId="36" fillId="0" borderId="2" xfId="0" applyNumberFormat="1" applyFont="1" applyBorder="1"/>
    <xf numFmtId="169" fontId="36" fillId="0" borderId="2" xfId="0" quotePrefix="1" applyNumberFormat="1" applyFont="1" applyBorder="1"/>
    <xf numFmtId="9" fontId="4" fillId="0" borderId="2" xfId="5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167" fontId="4" fillId="0" borderId="2" xfId="8" applyNumberFormat="1" applyFont="1" applyFill="1" applyBorder="1" applyAlignment="1">
      <alignment horizontal="center" vertical="center" wrapText="1"/>
    </xf>
    <xf numFmtId="167" fontId="4" fillId="0" borderId="36" xfId="8" applyNumberFormat="1" applyFont="1" applyFill="1" applyBorder="1" applyAlignment="1">
      <alignment horizontal="center" vertical="center" wrapText="1"/>
    </xf>
    <xf numFmtId="167" fontId="4" fillId="0" borderId="16" xfId="8" applyNumberFormat="1" applyFont="1" applyFill="1" applyBorder="1" applyAlignment="1">
      <alignment horizontal="center" vertical="center" wrapText="1"/>
    </xf>
    <xf numFmtId="167" fontId="4" fillId="0" borderId="38" xfId="8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167" fontId="53" fillId="0" borderId="2" xfId="8" applyNumberFormat="1" applyFont="1" applyBorder="1" applyAlignment="1">
      <alignment horizontal="center" vertical="center" wrapText="1"/>
    </xf>
    <xf numFmtId="14" fontId="4" fillId="0" borderId="0" xfId="0" applyNumberFormat="1" applyFont="1"/>
    <xf numFmtId="14" fontId="19" fillId="13" borderId="43" xfId="9" applyNumberFormat="1" applyFont="1" applyFill="1" applyBorder="1" applyAlignment="1">
      <alignment horizontal="center" vertical="center" wrapText="1"/>
    </xf>
    <xf numFmtId="14" fontId="20" fillId="0" borderId="30" xfId="8" applyNumberFormat="1" applyFont="1" applyBorder="1" applyAlignment="1">
      <alignment horizontal="center" vertical="center" wrapText="1"/>
    </xf>
    <xf numFmtId="14" fontId="21" fillId="0" borderId="2" xfId="12" applyNumberFormat="1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19" fillId="12" borderId="4" xfId="0" applyFont="1" applyFill="1" applyBorder="1" applyAlignment="1">
      <alignment vertical="center" wrapText="1"/>
    </xf>
    <xf numFmtId="0" fontId="19" fillId="12" borderId="5" xfId="0" applyFont="1" applyFill="1" applyBorder="1" applyAlignment="1">
      <alignment vertical="center" wrapText="1"/>
    </xf>
    <xf numFmtId="167" fontId="4" fillId="0" borderId="2" xfId="8" applyNumberFormat="1" applyFont="1" applyFill="1" applyBorder="1" applyAlignment="1">
      <alignment horizontal="left" vertical="center" wrapText="1"/>
    </xf>
    <xf numFmtId="167" fontId="20" fillId="0" borderId="2" xfId="8" applyNumberFormat="1" applyFont="1" applyFill="1" applyBorder="1" applyAlignment="1">
      <alignment horizontal="center" vertical="center" wrapText="1"/>
    </xf>
    <xf numFmtId="167" fontId="20" fillId="0" borderId="2" xfId="8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14" fontId="19" fillId="12" borderId="5" xfId="0" applyNumberFormat="1" applyFont="1" applyFill="1" applyBorder="1" applyAlignment="1">
      <alignment vertical="center" wrapText="1"/>
    </xf>
    <xf numFmtId="14" fontId="4" fillId="0" borderId="7" xfId="0" applyNumberFormat="1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1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14" fontId="21" fillId="15" borderId="0" xfId="0" applyNumberFormat="1" applyFont="1" applyFill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14" fontId="21" fillId="5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62" xfId="0" applyFont="1" applyBorder="1" applyAlignment="1">
      <alignment vertical="center" wrapText="1"/>
    </xf>
    <xf numFmtId="0" fontId="21" fillId="0" borderId="62" xfId="0" applyFont="1" applyBorder="1" applyAlignment="1">
      <alignment horizontal="center" vertical="center"/>
    </xf>
    <xf numFmtId="14" fontId="21" fillId="0" borderId="62" xfId="0" applyNumberFormat="1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14" fontId="21" fillId="0" borderId="0" xfId="0" applyNumberFormat="1" applyFont="1" applyAlignment="1">
      <alignment horizontal="center"/>
    </xf>
    <xf numFmtId="0" fontId="21" fillId="15" borderId="0" xfId="0" applyFont="1" applyFill="1" applyAlignment="1">
      <alignment horizontal="left" vertical="center" wrapText="1"/>
    </xf>
    <xf numFmtId="0" fontId="22" fillId="15" borderId="0" xfId="0" applyFont="1" applyFill="1" applyAlignment="1">
      <alignment horizontal="center" vertical="top" wrapText="1"/>
    </xf>
    <xf numFmtId="0" fontId="21" fillId="15" borderId="0" xfId="0" applyFont="1" applyFill="1" applyAlignment="1">
      <alignment horizontal="center" vertical="center" wrapText="1"/>
    </xf>
    <xf numFmtId="0" fontId="22" fillId="15" borderId="0" xfId="0" applyFont="1" applyFill="1" applyAlignment="1">
      <alignment horizontal="left" vertical="center"/>
    </xf>
    <xf numFmtId="0" fontId="21" fillId="0" borderId="0" xfId="0" applyFont="1"/>
    <xf numFmtId="0" fontId="21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5" borderId="0" xfId="0" applyFont="1" applyFill="1"/>
    <xf numFmtId="0" fontId="54" fillId="0" borderId="0" xfId="0" applyFont="1"/>
    <xf numFmtId="0" fontId="4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7" fillId="14" borderId="2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vertical="center" wrapText="1"/>
    </xf>
    <xf numFmtId="0" fontId="27" fillId="14" borderId="2" xfId="0" applyFont="1" applyFill="1" applyBorder="1" applyAlignment="1">
      <alignment horizontal="center" vertical="center" wrapText="1"/>
    </xf>
    <xf numFmtId="167" fontId="4" fillId="0" borderId="14" xfId="8" applyNumberFormat="1" applyFont="1" applyFill="1" applyBorder="1" applyAlignment="1">
      <alignment horizontal="center" vertical="center" wrapText="1"/>
    </xf>
    <xf numFmtId="167" fontId="4" fillId="0" borderId="30" xfId="8" applyNumberFormat="1" applyFont="1" applyFill="1" applyBorder="1" applyAlignment="1">
      <alignment horizontal="center" vertical="center" wrapText="1"/>
    </xf>
    <xf numFmtId="167" fontId="21" fillId="0" borderId="2" xfId="8" applyNumberFormat="1" applyFont="1" applyFill="1" applyBorder="1" applyAlignment="1">
      <alignment horizontal="center" vertical="center" wrapText="1"/>
    </xf>
    <xf numFmtId="167" fontId="36" fillId="0" borderId="2" xfId="8" applyNumberFormat="1" applyFont="1" applyFill="1" applyBorder="1" applyAlignment="1">
      <alignment horizontal="center" vertical="center" wrapText="1"/>
    </xf>
    <xf numFmtId="0" fontId="4" fillId="14" borderId="2" xfId="0" applyFont="1" applyFill="1" applyBorder="1"/>
    <xf numFmtId="167" fontId="0" fillId="0" borderId="0" xfId="0" applyNumberFormat="1"/>
    <xf numFmtId="167" fontId="4" fillId="5" borderId="2" xfId="8" applyNumberFormat="1" applyFont="1" applyFill="1" applyBorder="1"/>
    <xf numFmtId="43" fontId="4" fillId="0" borderId="0" xfId="0" applyNumberFormat="1" applyFont="1"/>
    <xf numFmtId="166" fontId="4" fillId="0" borderId="0" xfId="0" applyNumberFormat="1" applyFont="1"/>
    <xf numFmtId="3" fontId="4" fillId="0" borderId="0" xfId="0" applyNumberFormat="1" applyFont="1"/>
    <xf numFmtId="3" fontId="21" fillId="0" borderId="0" xfId="8" applyNumberFormat="1" applyFont="1" applyFill="1" applyBorder="1" applyAlignment="1">
      <alignment horizontal="right"/>
    </xf>
    <xf numFmtId="3" fontId="7" fillId="0" borderId="0" xfId="0" applyNumberFormat="1" applyFont="1"/>
    <xf numFmtId="3" fontId="4" fillId="0" borderId="0" xfId="8" applyNumberFormat="1" applyFont="1" applyFill="1" applyBorder="1"/>
    <xf numFmtId="169" fontId="14" fillId="0" borderId="70" xfId="0" applyNumberFormat="1" applyFont="1" applyBorder="1"/>
    <xf numFmtId="0" fontId="19" fillId="13" borderId="38" xfId="9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167" fontId="44" fillId="0" borderId="2" xfId="8" applyNumberFormat="1" applyFont="1" applyBorder="1"/>
    <xf numFmtId="167" fontId="21" fillId="5" borderId="2" xfId="8" applyNumberFormat="1" applyFont="1" applyFill="1" applyBorder="1" applyAlignment="1">
      <alignment horizontal="center" vertical="center" wrapText="1"/>
    </xf>
    <xf numFmtId="0" fontId="4" fillId="0" borderId="44" xfId="0" applyFont="1" applyBorder="1"/>
    <xf numFmtId="0" fontId="4" fillId="0" borderId="30" xfId="0" applyFont="1" applyBorder="1"/>
    <xf numFmtId="164" fontId="4" fillId="0" borderId="30" xfId="15" applyNumberFormat="1" applyFont="1" applyFill="1" applyBorder="1"/>
    <xf numFmtId="0" fontId="4" fillId="0" borderId="31" xfId="0" applyFont="1" applyBorder="1"/>
    <xf numFmtId="0" fontId="4" fillId="0" borderId="41" xfId="0" applyFont="1" applyBorder="1"/>
    <xf numFmtId="164" fontId="4" fillId="0" borderId="2" xfId="15" applyNumberFormat="1" applyFont="1" applyFill="1" applyBorder="1"/>
    <xf numFmtId="0" fontId="4" fillId="0" borderId="33" xfId="0" applyFont="1" applyBorder="1"/>
    <xf numFmtId="0" fontId="4" fillId="0" borderId="40" xfId="0" applyFont="1" applyBorder="1"/>
    <xf numFmtId="0" fontId="4" fillId="0" borderId="14" xfId="0" applyFont="1" applyBorder="1"/>
    <xf numFmtId="164" fontId="4" fillId="0" borderId="14" xfId="15" applyNumberFormat="1" applyFont="1" applyFill="1" applyBorder="1"/>
    <xf numFmtId="49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/>
    <xf numFmtId="49" fontId="4" fillId="0" borderId="2" xfId="0" applyNumberFormat="1" applyFont="1" applyBorder="1"/>
    <xf numFmtId="0" fontId="7" fillId="0" borderId="45" xfId="0" applyFont="1" applyBorder="1"/>
    <xf numFmtId="0" fontId="7" fillId="0" borderId="46" xfId="0" applyFont="1" applyBorder="1"/>
    <xf numFmtId="164" fontId="7" fillId="0" borderId="46" xfId="0" applyNumberFormat="1" applyFont="1" applyBorder="1"/>
    <xf numFmtId="0" fontId="7" fillId="0" borderId="47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4" fontId="21" fillId="0" borderId="45" xfId="0" applyNumberFormat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center" vertical="center" wrapText="1"/>
    </xf>
    <xf numFmtId="167" fontId="21" fillId="0" borderId="16" xfId="8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167" fontId="14" fillId="5" borderId="0" xfId="8" applyNumberFormat="1" applyFont="1" applyFill="1" applyAlignment="1">
      <alignment vertical="center" wrapText="1"/>
    </xf>
    <xf numFmtId="167" fontId="14" fillId="0" borderId="0" xfId="8" applyNumberFormat="1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3" fillId="13" borderId="44" xfId="9" applyFont="1" applyFill="1" applyBorder="1" applyAlignment="1">
      <alignment horizontal="left" vertical="center" wrapText="1"/>
    </xf>
    <xf numFmtId="0" fontId="13" fillId="13" borderId="30" xfId="9" applyFont="1" applyFill="1" applyBorder="1" applyAlignment="1">
      <alignment horizontal="center" vertical="center" wrapText="1"/>
    </xf>
    <xf numFmtId="167" fontId="13" fillId="13" borderId="30" xfId="8" applyNumberFormat="1" applyFont="1" applyFill="1" applyBorder="1" applyAlignment="1">
      <alignment horizontal="center" vertical="center" wrapText="1"/>
    </xf>
    <xf numFmtId="0" fontId="13" fillId="13" borderId="31" xfId="9" applyFont="1" applyFill="1" applyBorder="1" applyAlignment="1">
      <alignment horizontal="center" vertical="center" wrapText="1"/>
    </xf>
    <xf numFmtId="0" fontId="40" fillId="5" borderId="4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167" fontId="40" fillId="5" borderId="2" xfId="8" applyNumberFormat="1" applyFont="1" applyFill="1" applyBorder="1" applyAlignment="1">
      <alignment vertical="center" wrapText="1"/>
    </xf>
    <xf numFmtId="167" fontId="40" fillId="0" borderId="2" xfId="8" applyNumberFormat="1" applyFont="1" applyBorder="1" applyAlignment="1">
      <alignment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14" fillId="5" borderId="41" xfId="0" applyFont="1" applyFill="1" applyBorder="1" applyAlignment="1">
      <alignment horizontal="left" vertical="center" wrapText="1"/>
    </xf>
    <xf numFmtId="167" fontId="14" fillId="5" borderId="2" xfId="8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horizontal="left" vertical="center"/>
    </xf>
    <xf numFmtId="0" fontId="14" fillId="5" borderId="2" xfId="0" applyFont="1" applyFill="1" applyBorder="1"/>
    <xf numFmtId="0" fontId="14" fillId="0" borderId="2" xfId="0" applyFont="1" applyBorder="1"/>
    <xf numFmtId="3" fontId="14" fillId="0" borderId="2" xfId="0" applyNumberFormat="1" applyFont="1" applyBorder="1" applyAlignment="1">
      <alignment vertical="center"/>
    </xf>
    <xf numFmtId="168" fontId="14" fillId="0" borderId="2" xfId="8" applyNumberFormat="1" applyFont="1" applyBorder="1" applyAlignment="1">
      <alignment vertical="center" wrapText="1"/>
    </xf>
    <xf numFmtId="168" fontId="14" fillId="5" borderId="2" xfId="8" applyNumberFormat="1" applyFont="1" applyFill="1" applyBorder="1" applyAlignment="1">
      <alignment vertical="center" wrapText="1"/>
    </xf>
    <xf numFmtId="167" fontId="14" fillId="0" borderId="2" xfId="8" applyNumberFormat="1" applyFont="1" applyFill="1" applyBorder="1" applyAlignment="1">
      <alignment vertical="center" wrapText="1"/>
    </xf>
    <xf numFmtId="3" fontId="14" fillId="0" borderId="2" xfId="0" applyNumberFormat="1" applyFont="1" applyBorder="1" applyAlignment="1">
      <alignment vertical="center" wrapText="1"/>
    </xf>
    <xf numFmtId="167" fontId="40" fillId="0" borderId="2" xfId="8" applyNumberFormat="1" applyFont="1" applyFill="1" applyBorder="1" applyAlignment="1">
      <alignment vertical="center" wrapText="1"/>
    </xf>
    <xf numFmtId="0" fontId="14" fillId="0" borderId="41" xfId="0" applyFont="1" applyBorder="1" applyAlignment="1">
      <alignment horizontal="left" vertical="center" wrapText="1"/>
    </xf>
    <xf numFmtId="0" fontId="40" fillId="0" borderId="2" xfId="0" applyFont="1" applyBorder="1" applyAlignment="1">
      <alignment vertical="center" wrapText="1"/>
    </xf>
    <xf numFmtId="14" fontId="70" fillId="0" borderId="2" xfId="14" applyNumberFormat="1" applyFont="1" applyBorder="1" applyAlignment="1">
      <alignment vertical="center" wrapText="1"/>
    </xf>
    <xf numFmtId="167" fontId="14" fillId="0" borderId="2" xfId="8" applyNumberFormat="1" applyFont="1" applyBorder="1" applyAlignment="1">
      <alignment vertical="center" wrapText="1"/>
    </xf>
    <xf numFmtId="49" fontId="14" fillId="0" borderId="2" xfId="0" applyNumberFormat="1" applyFont="1" applyBorder="1" applyAlignment="1">
      <alignment vertical="center" wrapText="1"/>
    </xf>
    <xf numFmtId="0" fontId="16" fillId="11" borderId="41" xfId="0" applyFont="1" applyFill="1" applyBorder="1" applyAlignment="1">
      <alignment horizontal="left" vertical="center" wrapText="1"/>
    </xf>
    <xf numFmtId="0" fontId="16" fillId="11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41" xfId="0" applyFont="1" applyBorder="1" applyAlignment="1">
      <alignment horizontal="left" vertical="center" wrapText="1"/>
    </xf>
    <xf numFmtId="167" fontId="16" fillId="5" borderId="2" xfId="8" applyNumberFormat="1" applyFont="1" applyFill="1" applyBorder="1" applyAlignment="1">
      <alignment vertical="center" wrapText="1"/>
    </xf>
    <xf numFmtId="164" fontId="14" fillId="5" borderId="2" xfId="15" applyNumberFormat="1" applyFont="1" applyFill="1" applyBorder="1" applyAlignment="1">
      <alignment vertical="center" wrapText="1"/>
    </xf>
    <xf numFmtId="39" fontId="70" fillId="0" borderId="2" xfId="14" applyNumberFormat="1" applyFont="1" applyBorder="1" applyAlignment="1">
      <alignment vertical="center" wrapText="1"/>
    </xf>
    <xf numFmtId="3" fontId="14" fillId="5" borderId="2" xfId="0" applyNumberFormat="1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168" fontId="24" fillId="0" borderId="2" xfId="8" applyNumberFormat="1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/>
    </xf>
    <xf numFmtId="3" fontId="16" fillId="0" borderId="2" xfId="0" applyNumberFormat="1" applyFont="1" applyBorder="1" applyAlignment="1">
      <alignment horizontal="left" vertical="center"/>
    </xf>
    <xf numFmtId="168" fontId="70" fillId="0" borderId="2" xfId="8" applyNumberFormat="1" applyFont="1" applyBorder="1" applyAlignment="1">
      <alignment vertical="center" wrapText="1"/>
    </xf>
    <xf numFmtId="3" fontId="16" fillId="0" borderId="2" xfId="0" applyNumberFormat="1" applyFont="1" applyBorder="1" applyAlignment="1">
      <alignment vertical="center" wrapText="1"/>
    </xf>
    <xf numFmtId="20" fontId="14" fillId="5" borderId="2" xfId="0" applyNumberFormat="1" applyFont="1" applyFill="1" applyBorder="1" applyAlignment="1">
      <alignment vertical="center" wrapText="1"/>
    </xf>
    <xf numFmtId="0" fontId="71" fillId="0" borderId="41" xfId="16" applyFont="1" applyBorder="1" applyAlignment="1">
      <alignment horizontal="left" vertical="center" wrapText="1"/>
    </xf>
    <xf numFmtId="0" fontId="14" fillId="14" borderId="32" xfId="0" applyFont="1" applyFill="1" applyBorder="1" applyAlignment="1">
      <alignment vertical="center" wrapText="1"/>
    </xf>
    <xf numFmtId="0" fontId="14" fillId="0" borderId="2" xfId="0" quotePrefix="1" applyFont="1" applyBorder="1"/>
    <xf numFmtId="0" fontId="14" fillId="0" borderId="17" xfId="0" applyFont="1" applyBorder="1" applyAlignment="1">
      <alignment horizontal="left" vertical="center"/>
    </xf>
    <xf numFmtId="0" fontId="14" fillId="5" borderId="32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43" fontId="46" fillId="3" borderId="2" xfId="2" applyFont="1" applyFill="1" applyBorder="1" applyAlignment="1">
      <alignment horizontal="center" vertical="center"/>
    </xf>
    <xf numFmtId="3" fontId="14" fillId="0" borderId="16" xfId="2" applyNumberFormat="1" applyFont="1" applyFill="1" applyBorder="1" applyAlignment="1">
      <alignment vertical="center"/>
    </xf>
    <xf numFmtId="3" fontId="14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3" fontId="14" fillId="2" borderId="2" xfId="2" applyNumberFormat="1" applyFont="1" applyFill="1" applyBorder="1" applyAlignment="1">
      <alignment horizontal="left" vertical="center" wrapText="1"/>
    </xf>
    <xf numFmtId="167" fontId="0" fillId="0" borderId="2" xfId="0" applyNumberFormat="1" applyBorder="1"/>
    <xf numFmtId="3" fontId="19" fillId="13" borderId="43" xfId="9" applyNumberFormat="1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5" xfId="5" applyFont="1" applyBorder="1" applyAlignment="1">
      <alignment horizontal="center" vertical="center"/>
    </xf>
    <xf numFmtId="0" fontId="25" fillId="12" borderId="56" xfId="0" applyFont="1" applyFill="1" applyBorder="1" applyAlignment="1">
      <alignment horizontal="left" wrapText="1"/>
    </xf>
    <xf numFmtId="0" fontId="25" fillId="12" borderId="0" xfId="0" applyFont="1" applyFill="1" applyAlignment="1">
      <alignment horizontal="left" wrapText="1"/>
    </xf>
    <xf numFmtId="0" fontId="30" fillId="12" borderId="14" xfId="0" applyFont="1" applyFill="1" applyBorder="1" applyAlignment="1">
      <alignment horizontal="center" vertical="center" wrapText="1"/>
    </xf>
    <xf numFmtId="0" fontId="30" fillId="12" borderId="16" xfId="0" applyFont="1" applyFill="1" applyBorder="1" applyAlignment="1">
      <alignment horizontal="center" vertical="center" wrapText="1"/>
    </xf>
    <xf numFmtId="0" fontId="30" fillId="12" borderId="18" xfId="0" applyFont="1" applyFill="1" applyBorder="1" applyAlignment="1">
      <alignment horizontal="center" vertical="center" wrapText="1"/>
    </xf>
    <xf numFmtId="0" fontId="30" fillId="12" borderId="19" xfId="0" applyFont="1" applyFill="1" applyBorder="1" applyAlignment="1">
      <alignment horizontal="center" vertical="center" wrapText="1"/>
    </xf>
    <xf numFmtId="0" fontId="30" fillId="12" borderId="17" xfId="0" applyFont="1" applyFill="1" applyBorder="1" applyAlignment="1">
      <alignment horizontal="center" vertical="center" wrapText="1"/>
    </xf>
    <xf numFmtId="0" fontId="30" fillId="12" borderId="20" xfId="0" applyFont="1" applyFill="1" applyBorder="1" applyAlignment="1">
      <alignment horizontal="center" vertical="center" wrapText="1"/>
    </xf>
    <xf numFmtId="0" fontId="30" fillId="12" borderId="21" xfId="0" applyFont="1" applyFill="1" applyBorder="1" applyAlignment="1">
      <alignment horizontal="center" vertical="center" wrapText="1"/>
    </xf>
    <xf numFmtId="0" fontId="34" fillId="12" borderId="14" xfId="0" applyFont="1" applyFill="1" applyBorder="1" applyAlignment="1">
      <alignment horizontal="center" vertical="center" wrapText="1"/>
    </xf>
    <xf numFmtId="0" fontId="34" fillId="12" borderId="16" xfId="0" applyFont="1" applyFill="1" applyBorder="1" applyAlignment="1">
      <alignment horizontal="center" vertical="center" wrapText="1"/>
    </xf>
    <xf numFmtId="0" fontId="34" fillId="12" borderId="18" xfId="0" applyFont="1" applyFill="1" applyBorder="1" applyAlignment="1">
      <alignment horizontal="center" vertical="center" wrapText="1"/>
    </xf>
    <xf numFmtId="0" fontId="34" fillId="12" borderId="19" xfId="0" applyFont="1" applyFill="1" applyBorder="1" applyAlignment="1">
      <alignment horizontal="center" vertical="center" wrapText="1"/>
    </xf>
    <xf numFmtId="0" fontId="34" fillId="12" borderId="17" xfId="0" applyFont="1" applyFill="1" applyBorder="1" applyAlignment="1">
      <alignment horizontal="center" vertical="center" wrapText="1"/>
    </xf>
    <xf numFmtId="0" fontId="26" fillId="12" borderId="18" xfId="0" applyFont="1" applyFill="1" applyBorder="1" applyAlignment="1">
      <alignment horizontal="center" vertical="center" wrapText="1"/>
    </xf>
    <xf numFmtId="0" fontId="26" fillId="12" borderId="19" xfId="0" applyFont="1" applyFill="1" applyBorder="1" applyAlignment="1">
      <alignment horizontal="center" vertical="center" wrapText="1"/>
    </xf>
    <xf numFmtId="0" fontId="26" fillId="12" borderId="14" xfId="0" applyFont="1" applyFill="1" applyBorder="1" applyAlignment="1">
      <alignment horizontal="center" vertical="center" wrapText="1"/>
    </xf>
    <xf numFmtId="0" fontId="26" fillId="12" borderId="16" xfId="0" applyFont="1" applyFill="1" applyBorder="1" applyAlignment="1">
      <alignment horizontal="center" vertical="center" wrapText="1"/>
    </xf>
    <xf numFmtId="0" fontId="13" fillId="12" borderId="14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13" fillId="12" borderId="18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9" fillId="13" borderId="26" xfId="9" applyFont="1" applyFill="1" applyBorder="1" applyAlignment="1">
      <alignment horizontal="center" vertical="center" textRotation="90" wrapText="1"/>
    </xf>
    <xf numFmtId="0" fontId="19" fillId="13" borderId="33" xfId="9" applyFont="1" applyFill="1" applyBorder="1" applyAlignment="1">
      <alignment horizontal="center" vertical="center" textRotation="90" wrapText="1"/>
    </xf>
    <xf numFmtId="0" fontId="4" fillId="10" borderId="27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1" fillId="5" borderId="14" xfId="10" applyFont="1" applyFill="1" applyBorder="1" applyAlignment="1">
      <alignment horizontal="center" vertical="center" wrapText="1"/>
    </xf>
    <xf numFmtId="0" fontId="21" fillId="5" borderId="16" xfId="10" applyFont="1" applyFill="1" applyBorder="1" applyAlignment="1">
      <alignment horizontal="center" vertical="center" wrapText="1"/>
    </xf>
    <xf numFmtId="0" fontId="21" fillId="5" borderId="15" xfId="10" applyFont="1" applyFill="1" applyBorder="1" applyAlignment="1">
      <alignment horizontal="center" vertical="center" wrapText="1"/>
    </xf>
    <xf numFmtId="0" fontId="4" fillId="10" borderId="28" xfId="10" applyFont="1" applyFill="1" applyBorder="1" applyAlignment="1">
      <alignment horizontal="center" vertical="center" wrapText="1"/>
    </xf>
    <xf numFmtId="0" fontId="4" fillId="10" borderId="27" xfId="10" applyFont="1" applyFill="1" applyBorder="1" applyAlignment="1">
      <alignment horizontal="center" vertical="center" wrapText="1"/>
    </xf>
    <xf numFmtId="0" fontId="4" fillId="10" borderId="34" xfId="10" applyFont="1" applyFill="1" applyBorder="1" applyAlignment="1">
      <alignment horizontal="center" vertical="center" wrapText="1"/>
    </xf>
    <xf numFmtId="0" fontId="21" fillId="5" borderId="29" xfId="10" applyFont="1" applyFill="1" applyBorder="1" applyAlignment="1">
      <alignment horizontal="center" vertical="center" wrapText="1"/>
    </xf>
    <xf numFmtId="0" fontId="21" fillId="5" borderId="35" xfId="10" applyFont="1" applyFill="1" applyBorder="1" applyAlignment="1">
      <alignment horizontal="center" vertical="center" wrapText="1"/>
    </xf>
    <xf numFmtId="0" fontId="4" fillId="10" borderId="14" xfId="10" applyFont="1" applyFill="1" applyBorder="1" applyAlignment="1">
      <alignment horizontal="center" vertical="center" wrapText="1"/>
    </xf>
    <xf numFmtId="0" fontId="4" fillId="10" borderId="16" xfId="10" applyFont="1" applyFill="1" applyBorder="1" applyAlignment="1">
      <alignment horizontal="center" vertical="center" wrapText="1"/>
    </xf>
    <xf numFmtId="0" fontId="19" fillId="13" borderId="38" xfId="9" applyFont="1" applyFill="1" applyBorder="1" applyAlignment="1">
      <alignment horizontal="center" vertical="center" textRotation="90" wrapText="1"/>
    </xf>
    <xf numFmtId="0" fontId="4" fillId="10" borderId="40" xfId="10" applyFont="1" applyFill="1" applyBorder="1" applyAlignment="1">
      <alignment horizontal="center" vertical="center" wrapText="1"/>
    </xf>
    <xf numFmtId="0" fontId="4" fillId="10" borderId="39" xfId="10" applyFont="1" applyFill="1" applyBorder="1" applyAlignment="1">
      <alignment horizontal="center" vertical="center" wrapText="1"/>
    </xf>
    <xf numFmtId="0" fontId="19" fillId="13" borderId="14" xfId="9" applyFont="1" applyFill="1" applyBorder="1" applyAlignment="1">
      <alignment horizontal="center" vertical="center" textRotation="90" wrapText="1"/>
    </xf>
    <xf numFmtId="0" fontId="19" fillId="13" borderId="15" xfId="9" applyFont="1" applyFill="1" applyBorder="1" applyAlignment="1">
      <alignment horizontal="center" vertical="center" textRotation="90" wrapText="1"/>
    </xf>
    <xf numFmtId="0" fontId="19" fillId="13" borderId="16" xfId="9" applyFont="1" applyFill="1" applyBorder="1" applyAlignment="1">
      <alignment horizontal="center" vertical="center" textRotation="90" wrapText="1"/>
    </xf>
    <xf numFmtId="0" fontId="4" fillId="10" borderId="57" xfId="0" applyFont="1" applyFill="1" applyBorder="1" applyAlignment="1">
      <alignment horizontal="center" vertical="center" wrapText="1"/>
    </xf>
    <xf numFmtId="0" fontId="19" fillId="13" borderId="59" xfId="9" applyFont="1" applyFill="1" applyBorder="1" applyAlignment="1">
      <alignment horizontal="center" vertical="center" textRotation="90" wrapText="1"/>
    </xf>
    <xf numFmtId="0" fontId="19" fillId="13" borderId="60" xfId="9" applyFont="1" applyFill="1" applyBorder="1" applyAlignment="1">
      <alignment horizontal="center" vertical="center" textRotation="90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14" xfId="10" applyFont="1" applyBorder="1" applyAlignment="1">
      <alignment horizontal="center" vertical="center" wrapText="1"/>
    </xf>
    <xf numFmtId="0" fontId="21" fillId="0" borderId="16" xfId="10" applyFont="1" applyBorder="1" applyAlignment="1">
      <alignment horizontal="center" vertical="center" wrapText="1"/>
    </xf>
    <xf numFmtId="0" fontId="4" fillId="10" borderId="40" xfId="5" applyFont="1" applyFill="1" applyBorder="1" applyAlignment="1">
      <alignment horizontal="center" vertical="center" wrapText="1"/>
    </xf>
    <xf numFmtId="0" fontId="4" fillId="10" borderId="27" xfId="5" applyFont="1" applyFill="1" applyBorder="1" applyAlignment="1">
      <alignment horizontal="center" vertical="center" wrapText="1"/>
    </xf>
    <xf numFmtId="0" fontId="4" fillId="10" borderId="39" xfId="5" applyFont="1" applyFill="1" applyBorder="1" applyAlignment="1">
      <alignment horizontal="center" vertical="center" wrapText="1"/>
    </xf>
    <xf numFmtId="0" fontId="21" fillId="0" borderId="14" xfId="5" applyFont="1" applyBorder="1" applyAlignment="1">
      <alignment horizontal="center" vertical="center" wrapText="1"/>
    </xf>
    <xf numFmtId="0" fontId="4" fillId="0" borderId="16" xfId="5" applyFont="1" applyBorder="1" applyAlignment="1">
      <alignment horizontal="center" vertical="center" wrapText="1"/>
    </xf>
    <xf numFmtId="167" fontId="4" fillId="0" borderId="71" xfId="8" applyNumberFormat="1" applyFont="1" applyFill="1" applyBorder="1" applyAlignment="1">
      <alignment horizontal="center" vertical="center" wrapText="1"/>
    </xf>
    <xf numFmtId="167" fontId="4" fillId="0" borderId="20" xfId="8" applyNumberFormat="1" applyFont="1" applyFill="1" applyBorder="1" applyAlignment="1">
      <alignment horizontal="center" vertical="center" wrapText="1"/>
    </xf>
    <xf numFmtId="167" fontId="4" fillId="0" borderId="56" xfId="8" applyNumberFormat="1" applyFont="1" applyFill="1" applyBorder="1" applyAlignment="1">
      <alignment horizontal="center" vertical="center" wrapText="1"/>
    </xf>
    <xf numFmtId="167" fontId="4" fillId="0" borderId="57" xfId="8" applyNumberFormat="1" applyFont="1" applyFill="1" applyBorder="1" applyAlignment="1">
      <alignment horizontal="center" vertical="center" wrapText="1"/>
    </xf>
    <xf numFmtId="167" fontId="4" fillId="0" borderId="72" xfId="8" applyNumberFormat="1" applyFont="1" applyFill="1" applyBorder="1" applyAlignment="1">
      <alignment horizontal="center" vertical="center" wrapText="1"/>
    </xf>
    <xf numFmtId="167" fontId="4" fillId="0" borderId="21" xfId="8" applyNumberFormat="1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2" fillId="0" borderId="62" xfId="0" applyFont="1" applyBorder="1" applyAlignment="1">
      <alignment horizontal="left"/>
    </xf>
    <xf numFmtId="0" fontId="22" fillId="0" borderId="61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46" fillId="3" borderId="2" xfId="0" applyFont="1" applyFill="1" applyBorder="1" applyAlignment="1">
      <alignment horizontal="center" vertical="center"/>
    </xf>
    <xf numFmtId="43" fontId="46" fillId="6" borderId="2" xfId="2" applyFont="1" applyFill="1" applyBorder="1" applyAlignment="1">
      <alignment horizontal="center" vertical="center"/>
    </xf>
    <xf numFmtId="0" fontId="46" fillId="3" borderId="49" xfId="0" applyFont="1" applyFill="1" applyBorder="1" applyAlignment="1">
      <alignment horizontal="center" vertical="center"/>
    </xf>
    <xf numFmtId="0" fontId="46" fillId="3" borderId="54" xfId="0" applyFont="1" applyFill="1" applyBorder="1" applyAlignment="1">
      <alignment horizontal="center" vertical="center"/>
    </xf>
    <xf numFmtId="43" fontId="46" fillId="6" borderId="50" xfId="2" applyFont="1" applyFill="1" applyBorder="1" applyAlignment="1">
      <alignment horizontal="center" vertical="center"/>
    </xf>
    <xf numFmtId="43" fontId="46" fillId="6" borderId="51" xfId="2" applyFont="1" applyFill="1" applyBorder="1" applyAlignment="1">
      <alignment horizontal="center" vertical="center"/>
    </xf>
    <xf numFmtId="43" fontId="46" fillId="6" borderId="52" xfId="2" applyFont="1" applyFill="1" applyBorder="1" applyAlignment="1">
      <alignment horizontal="center" vertical="center"/>
    </xf>
    <xf numFmtId="43" fontId="46" fillId="6" borderId="53" xfId="2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9" borderId="0" xfId="0" applyFont="1" applyFill="1" applyAlignment="1">
      <alignment horizontal="center" vertical="center"/>
    </xf>
  </cellXfs>
  <cellStyles count="80">
    <cellStyle name="20 % - Accent1" xfId="56" builtinId="30" customBuiltin="1"/>
    <cellStyle name="20 % - Accent2" xfId="59" builtinId="34" customBuiltin="1"/>
    <cellStyle name="20 % - Accent3" xfId="62" builtinId="38" customBuiltin="1"/>
    <cellStyle name="20 % - Accent4" xfId="65" builtinId="42" customBuiltin="1"/>
    <cellStyle name="20 % - Accent5" xfId="68" builtinId="46" customBuiltin="1"/>
    <cellStyle name="20 % - Accent6" xfId="71" builtinId="50" customBuiltin="1"/>
    <cellStyle name="40 % - Accent1" xfId="57" builtinId="31" customBuiltin="1"/>
    <cellStyle name="40 % - Accent2" xfId="60" builtinId="35" customBuiltin="1"/>
    <cellStyle name="40 % - Accent3" xfId="63" builtinId="39" customBuiltin="1"/>
    <cellStyle name="40 % - Accent4" xfId="66" builtinId="43" customBuiltin="1"/>
    <cellStyle name="40 % - Accent5" xfId="69" builtinId="47" customBuiltin="1"/>
    <cellStyle name="40 % - Accent6" xfId="72" builtinId="51" customBuiltin="1"/>
    <cellStyle name="60 % - Accent1 2" xfId="74" xr:uid="{9075D87B-E78C-4541-9E79-8D5896B99BA5}"/>
    <cellStyle name="60 % - Accent2 2" xfId="75" xr:uid="{E58AD730-8B0A-4A8B-836E-5DD4179A706E}"/>
    <cellStyle name="60 % - Accent3 2" xfId="76" xr:uid="{7EEA3A20-F745-45AC-98D8-E3306BB3E1CA}"/>
    <cellStyle name="60 % - Accent4 2" xfId="77" xr:uid="{4DD4D51B-65D0-407E-BB0A-C7C808F92CAB}"/>
    <cellStyle name="60 % - Accent5 2" xfId="78" xr:uid="{C69D2AFE-3B0F-4A80-8254-8801D2FCCA5B}"/>
    <cellStyle name="60 % - Accent6 2" xfId="79" xr:uid="{6BBF9ACA-AD96-4542-9526-BB58F335A7F6}"/>
    <cellStyle name="Accent1" xfId="55" builtinId="29" customBuiltin="1"/>
    <cellStyle name="Accent2" xfId="58" builtinId="33" customBuiltin="1"/>
    <cellStyle name="Accent3" xfId="61" builtinId="37" customBuiltin="1"/>
    <cellStyle name="Accent4" xfId="64" builtinId="41" customBuiltin="1"/>
    <cellStyle name="Accent5" xfId="67" builtinId="45" customBuiltin="1"/>
    <cellStyle name="Accent6" xfId="70" builtinId="49" customBuiltin="1"/>
    <cellStyle name="Avertissement" xfId="51" builtinId="11" customBuiltin="1"/>
    <cellStyle name="Calcul" xfId="48" builtinId="22" customBuiltin="1"/>
    <cellStyle name="Cellule liée" xfId="49" builtinId="24" customBuiltin="1"/>
    <cellStyle name="Comma 2" xfId="35" xr:uid="{1CB3FFB5-3D3C-412C-90CE-2950B81BD09A}"/>
    <cellStyle name="Entrée" xfId="46" builtinId="20" customBuiltin="1"/>
    <cellStyle name="Heading 2 2" xfId="36" xr:uid="{C8833E1A-3F55-4884-9386-A9D8925688E8}"/>
    <cellStyle name="Hyperlink" xfId="7" xr:uid="{F0518670-8EBD-48A7-B89B-D8A2AE90769D}"/>
    <cellStyle name="Input box" xfId="20" xr:uid="{B380E005-DB50-4DC8-BBAF-636ADB441961}"/>
    <cellStyle name="Insatisfaisant" xfId="45" builtinId="27" customBuiltin="1"/>
    <cellStyle name="Lien hypertexte" xfId="3" builtinId="8"/>
    <cellStyle name="Lien hypertexte 2" xfId="6" xr:uid="{5DACD01E-3AAD-4619-A0D6-958E76334CB8}"/>
    <cellStyle name="Milliers" xfId="2" builtinId="3"/>
    <cellStyle name="Milliers [0]" xfId="1" builtinId="6"/>
    <cellStyle name="Milliers 2" xfId="8" xr:uid="{B71D73A5-7C2B-41DB-A246-FCC078645069}"/>
    <cellStyle name="Milliers 2 2" xfId="17" xr:uid="{FAD3D0F1-BA4D-4362-8615-7B8806D59068}"/>
    <cellStyle name="Milliers 2 2 2" xfId="31" xr:uid="{B32FFC6C-43E4-4E12-9F51-A7A19046562C}"/>
    <cellStyle name="Milliers 2 2 4" xfId="32" xr:uid="{B4AB3483-79EF-426A-81B4-180637841AC5}"/>
    <cellStyle name="Milliers 3" xfId="24" xr:uid="{33FBD3BF-B5FD-4F2F-891D-2F33071E3D97}"/>
    <cellStyle name="Milliers 4" xfId="15" xr:uid="{CB7F28B7-1290-4F47-A0B5-33DEDAA202C1}"/>
    <cellStyle name="Milliers 5" xfId="27" xr:uid="{4E65B862-3ACB-45BE-B214-BFA3DA6C9AB2}"/>
    <cellStyle name="Milliers 6" xfId="38" xr:uid="{944EFD85-B23D-4EA4-A1A8-D254B1AE7F3F}"/>
    <cellStyle name="Milliers 7" xfId="39" xr:uid="{C1AD6614-7C5E-47C9-A615-2FD53699AAC7}"/>
    <cellStyle name="Neutre 2" xfId="73" xr:uid="{4E7C2EC3-A587-4835-A72F-71EAC5C51724}"/>
    <cellStyle name="Normal" xfId="0" builtinId="0"/>
    <cellStyle name="Normal 10" xfId="14" xr:uid="{703FBAB9-DFDC-4BA3-BF80-86CF7533AE04}"/>
    <cellStyle name="Normal 2" xfId="12" xr:uid="{C3F3D590-1DA2-4318-B051-27881477A789}"/>
    <cellStyle name="Normal 2 2" xfId="18" xr:uid="{C9A917C7-2DF5-4F21-8411-3EBBAD5CCB4D}"/>
    <cellStyle name="Normal 2 2 2" xfId="25" xr:uid="{DB505E62-188E-42AF-9F88-1C592CC69195}"/>
    <cellStyle name="Normal 2 2 4" xfId="23" xr:uid="{711154CE-D324-4714-9688-F0A4A24A7EB8}"/>
    <cellStyle name="Normal 2 3" xfId="29" xr:uid="{05E39F1C-DB80-40E2-9A20-AB5C0E177708}"/>
    <cellStyle name="Normal 2 7" xfId="13" xr:uid="{575139BD-98C5-4D38-A9FA-30D06C708F41}"/>
    <cellStyle name="Normal 3" xfId="21" xr:uid="{A5B7DE1A-43A9-4D53-B55D-3B0817A08FDB}"/>
    <cellStyle name="Normal 4" xfId="10" xr:uid="{40F5041B-6302-4703-8B1E-92881D623989}"/>
    <cellStyle name="Normal 5" xfId="5" xr:uid="{C0946B8A-39D8-4AD5-A730-5F2EB9F332EF}"/>
    <cellStyle name="Normal 5 2" xfId="28" xr:uid="{0B0EEEA8-2470-4ABB-B1D7-720617F0A9DC}"/>
    <cellStyle name="Normal 5 3" xfId="34" xr:uid="{5067882F-01CF-4923-9F10-1DBDAD5EA950}"/>
    <cellStyle name="Normal 6" xfId="37" xr:uid="{79D5E742-30A9-4E9A-8904-55DF46448F89}"/>
    <cellStyle name="Normal 7" xfId="22" xr:uid="{ED9A6923-FE6E-404E-8F6F-485A0B903033}"/>
    <cellStyle name="Normal 7 2" xfId="16" xr:uid="{FB1439BF-3647-4CCA-8590-6C97B0CE459B}"/>
    <cellStyle name="Normal 9" xfId="26" xr:uid="{97C03FA9-B494-44DE-8AC5-E6DDA26E3314}"/>
    <cellStyle name="Normal_Net &amp; Headline Earnings - Deduction Mar 2001" xfId="11" xr:uid="{C24F2939-432F-4A7D-BA72-1057F0A5184E}"/>
    <cellStyle name="Note" xfId="52" builtinId="10" customBuiltin="1"/>
    <cellStyle name="Pourcentage 2" xfId="30" xr:uid="{E016724C-D3BA-4F56-844F-A3F206EAA4DB}"/>
    <cellStyle name="Pourcentage 3" xfId="33" xr:uid="{0A7D31DA-75CC-4BB7-91FB-ACDB25AED330}"/>
    <cellStyle name="Satisfaisant" xfId="44" builtinId="26" customBuiltin="1"/>
    <cellStyle name="Sortie" xfId="47" builtinId="21" customBuiltin="1"/>
    <cellStyle name="Texte explicatif" xfId="53" builtinId="53" customBuiltin="1"/>
    <cellStyle name="Titre" xfId="40" builtinId="15" customBuiltin="1"/>
    <cellStyle name="Titre 1" xfId="41" builtinId="16" customBuiltin="1"/>
    <cellStyle name="Titre 1 2" xfId="19" xr:uid="{FF3F3C3D-898A-4340-99A7-B7D2BDA45EE7}"/>
    <cellStyle name="Titre 2" xfId="4" builtinId="17" customBuiltin="1"/>
    <cellStyle name="Titre 2 2" xfId="9" xr:uid="{42CCDA7A-4911-4265-BBF1-EDE5B5E0F591}"/>
    <cellStyle name="Titre 3" xfId="42" builtinId="18" customBuiltin="1"/>
    <cellStyle name="Titre 4" xfId="43" builtinId="19" customBuiltin="1"/>
    <cellStyle name="Total" xfId="54" builtinId="25" customBuiltin="1"/>
    <cellStyle name="Vérification" xfId="50" builtinId="23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9AF00"/>
      <color rgb="FF00AEDD"/>
      <color rgb="FF79AFDA"/>
      <color rgb="FF54565A"/>
      <color rgb="FF704B62"/>
      <color rgb="FFD4E6F4"/>
      <color rgb="FFADCEE9"/>
      <color rgb="FF99C2E3"/>
      <color rgb="FF9FC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63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64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onnections" Target="connection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69850</xdr:rowOff>
    </xdr:from>
    <xdr:to>
      <xdr:col>3</xdr:col>
      <xdr:colOff>527050</xdr:colOff>
      <xdr:row>10</xdr:row>
      <xdr:rowOff>25400</xdr:rowOff>
    </xdr:to>
    <xdr:sp macro="" textlink="">
      <xdr:nvSpPr>
        <xdr:cNvPr id="44033" name="Object 1" hidden="1">
          <a:extLst>
            <a:ext uri="{63B3BB69-23CF-44E3-9099-C40C66FF867C}">
              <a14:compatExt xmlns:a14="http://schemas.microsoft.com/office/drawing/2010/main" spid="_x0000_s44033"/>
            </a:ext>
            <a:ext uri="{FF2B5EF4-FFF2-40B4-BE49-F238E27FC236}">
              <a16:creationId xmlns:a16="http://schemas.microsoft.com/office/drawing/2014/main" id="{00000000-0008-0000-3500-000001A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44450</xdr:colOff>
      <xdr:row>13</xdr:row>
      <xdr:rowOff>44450</xdr:rowOff>
    </xdr:from>
    <xdr:to>
      <xdr:col>3</xdr:col>
      <xdr:colOff>501650</xdr:colOff>
      <xdr:row>18</xdr:row>
      <xdr:rowOff>114300</xdr:rowOff>
    </xdr:to>
    <xdr:sp macro="" textlink="">
      <xdr:nvSpPr>
        <xdr:cNvPr id="44034" name="Object 2" hidden="1">
          <a:extLst>
            <a:ext uri="{63B3BB69-23CF-44E3-9099-C40C66FF867C}">
              <a14:compatExt xmlns:a14="http://schemas.microsoft.com/office/drawing/2010/main" spid="_x0000_s44034"/>
            </a:ext>
            <a:ext uri="{FF2B5EF4-FFF2-40B4-BE49-F238E27FC236}">
              <a16:creationId xmlns:a16="http://schemas.microsoft.com/office/drawing/2014/main" id="{00000000-0008-0000-3500-000002A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ouppyramis.sharepoint.com/Users/fmabrouk/Desktop/R&#233;pertoire/BDO%20Consulting/Work/9.%20EITI%20Senegal/03.%20Reporting/05.Pr&#233;final%20rapport/Database_ITIE%20S&#233;n&#233;gal_2019_%20(Pr&#233;-final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nies"/>
      <sheetName val="Follow-up"/>
      <sheetName val="Taxes"/>
      <sheetName val="Govt Ag"/>
      <sheetName val="Lists"/>
      <sheetName val="Cours"/>
      <sheetName val="C (1)"/>
      <sheetName val="Minerals &amp; Products"/>
      <sheetName val="Companies info"/>
      <sheetName val="Profil des société"/>
      <sheetName val="Paiements Sociaux"/>
      <sheetName val="Tableau des effectifs"/>
      <sheetName val="Audit "/>
      <sheetName val="Production"/>
      <sheetName val="Exportation"/>
      <sheetName val="Mail"/>
      <sheetName val="Titre Minier"/>
      <sheetName val="C (2)"/>
      <sheetName val="Sheet1"/>
      <sheetName val="C (3)"/>
      <sheetName val="C (4)"/>
      <sheetName val="C (5)"/>
      <sheetName val="C (6)"/>
      <sheetName val="C (7)"/>
      <sheetName val="C (8)"/>
      <sheetName val="C (9)"/>
      <sheetName val="C (10)"/>
      <sheetName val="c"/>
      <sheetName val="cv"/>
      <sheetName val="C (11)"/>
      <sheetName val="C (12)"/>
      <sheetName val="C (13)"/>
      <sheetName val="ccc"/>
      <sheetName val="C (14)"/>
      <sheetName val="C (15)"/>
      <sheetName val="C (16)"/>
      <sheetName val="C (17)"/>
      <sheetName val="C (18)"/>
      <sheetName val="C (19)"/>
      <sheetName val="C (20) nat"/>
      <sheetName val="C (20)"/>
      <sheetName val="C (21)"/>
      <sheetName val="C (22)"/>
      <sheetName val="C (23)"/>
      <sheetName val="C (24)"/>
      <sheetName val="C (25)"/>
      <sheetName val="C (26)"/>
      <sheetName val="Section 1-1"/>
      <sheetName val="Paiement Sociaux"/>
      <sheetName val="Tableau 4"/>
      <sheetName val="Annex 9 2018 (2)"/>
      <sheetName val="5.3"/>
      <sheetName val="5.4"/>
      <sheetName val="Section 1"/>
      <sheetName val="6.1.1"/>
      <sheetName val="6.1.2 Pétrolier"/>
      <sheetName val="6.1.2 minier"/>
      <sheetName val="6.2"/>
      <sheetName val="6.1.3"/>
      <sheetName val="6.4"/>
      <sheetName val="Results All (In cash)"/>
      <sheetName val="Results All (In Kind)"/>
      <sheetName val="difference end breakdown all"/>
      <sheetName val="Reporting by tax All (Cash)"/>
      <sheetName val="Reporting by Comp All (Cash)"/>
      <sheetName val="Reporting by tax kind (Pétrole)"/>
      <sheetName val="Feuil2"/>
      <sheetName val="Reporting byComp kind (Pétrole)"/>
      <sheetName val="Reporting by Comp cash(Pétrole)"/>
      <sheetName val="Reporting by tax cash (Pétrole)"/>
      <sheetName val="Reporting by Comp (Mines)"/>
      <sheetName val="Reporting by tax (Mines)"/>
      <sheetName val="Total Ajust (2)"/>
      <sheetName val="Total Ajust"/>
      <sheetName val="Ajust par Comp (C)"/>
      <sheetName val="Ajust par Taxe (C)"/>
      <sheetName val="Ajust par Comp (Gov)"/>
      <sheetName val="Ajust par Taxe (Gov)"/>
      <sheetName val="Results Pétrole"/>
      <sheetName val="Results Mine"/>
      <sheetName val="Secteur Extractif"/>
      <sheetName val="Paiement 2012"/>
      <sheetName val="Secteur Extractif en Million"/>
      <sheetName val="Reporting by Comp Mandat"/>
      <sheetName val="COTCO"/>
      <sheetName val="Contextuel"/>
      <sheetName val="Production Rapport"/>
      <sheetName val="Paiement Sociaux (Rapp)"/>
      <sheetName val="Transferts Infra"/>
      <sheetName val="Contextual"/>
      <sheetName val="Etat permis d'exploitation"/>
      <sheetName val="Etat permis de recherche"/>
      <sheetName val="Unrec diff Tax vs Comp"/>
      <sheetName val="Unrec diff Comp"/>
      <sheetName val="Unrec diff Tax"/>
      <sheetName val="Annexes 1-2"/>
      <sheetName val="Annexes 3-4"/>
      <sheetName val="Annexes 5-6"/>
      <sheetName val="Annexes Fsseurs"/>
      <sheetName val="Annexes 7-8"/>
      <sheetName val="Feuil1"/>
      <sheetName val="Annexe 9 2017"/>
      <sheetName val="Déclaration unilatérale"/>
      <sheetName val="Annexe 10"/>
      <sheetName val="Section 1,1"/>
      <sheetName val="Budget de l'ETAT "/>
      <sheetName val="Annexe 10 (2)"/>
      <sheetName val="Annexes 11-12"/>
      <sheetName val="Annexe 14"/>
      <sheetName val="Annexe 15"/>
      <sheetName val="Annexe 17"/>
      <sheetName val="Annexe 18"/>
      <sheetName val="Octroi"/>
      <sheetName val="Annexes parties 6"/>
      <sheetName val="Unrec diff Comp vs Tax"/>
      <sheetName val="Nbr Comp per activity"/>
      <sheetName val="Recommendations"/>
      <sheetName val="Recomm"/>
      <sheetName val="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3:I12"/>
  <sheetViews>
    <sheetView workbookViewId="0">
      <selection activeCell="H4" sqref="H4:I12"/>
    </sheetView>
  </sheetViews>
  <sheetFormatPr baseColWidth="10" defaultColWidth="11.44140625" defaultRowHeight="14.4"/>
  <sheetData>
    <row r="3" spans="8:9" ht="15" thickBot="1"/>
    <row r="4" spans="8:9">
      <c r="H4" s="1">
        <f>E4-B4</f>
        <v>0</v>
      </c>
      <c r="I4" s="1">
        <f>F4-C4</f>
        <v>0</v>
      </c>
    </row>
    <row r="5" spans="8:9">
      <c r="H5" s="2">
        <f t="shared" ref="H5:I12" si="0">E5-B5</f>
        <v>0</v>
      </c>
      <c r="I5" s="2">
        <f t="shared" si="0"/>
        <v>0</v>
      </c>
    </row>
    <row r="6" spans="8:9">
      <c r="H6" s="3">
        <f t="shared" si="0"/>
        <v>0</v>
      </c>
      <c r="I6" s="3">
        <f t="shared" si="0"/>
        <v>0</v>
      </c>
    </row>
    <row r="7" spans="8:9">
      <c r="H7" s="2">
        <f t="shared" si="0"/>
        <v>0</v>
      </c>
      <c r="I7" s="2">
        <f t="shared" si="0"/>
        <v>0</v>
      </c>
    </row>
    <row r="8" spans="8:9">
      <c r="H8" s="3">
        <f t="shared" si="0"/>
        <v>0</v>
      </c>
      <c r="I8" s="3">
        <f t="shared" si="0"/>
        <v>0</v>
      </c>
    </row>
    <row r="9" spans="8:9">
      <c r="H9" s="2">
        <f t="shared" si="0"/>
        <v>0</v>
      </c>
      <c r="I9" s="2">
        <f t="shared" si="0"/>
        <v>0</v>
      </c>
    </row>
    <row r="10" spans="8:9">
      <c r="H10" s="3">
        <f t="shared" si="0"/>
        <v>0</v>
      </c>
      <c r="I10" s="3">
        <f t="shared" si="0"/>
        <v>0</v>
      </c>
    </row>
    <row r="11" spans="8:9">
      <c r="H11" s="2">
        <f t="shared" si="0"/>
        <v>0</v>
      </c>
      <c r="I11" s="2">
        <f t="shared" si="0"/>
        <v>0</v>
      </c>
    </row>
    <row r="12" spans="8:9">
      <c r="H12" s="3">
        <f t="shared" si="0"/>
        <v>0</v>
      </c>
      <c r="I12" s="3">
        <f t="shared" si="0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C1B9-E0FA-46EF-8B0C-FC529814F445}">
  <sheetPr>
    <tabColor rgb="FFFF0000"/>
  </sheetPr>
  <dimension ref="A1:F126"/>
  <sheetViews>
    <sheetView workbookViewId="0">
      <selection activeCell="D24" sqref="D24"/>
    </sheetView>
  </sheetViews>
  <sheetFormatPr baseColWidth="10" defaultColWidth="11.44140625" defaultRowHeight="14.4"/>
  <cols>
    <col min="1" max="1" width="53" bestFit="1" customWidth="1"/>
    <col min="2" max="2" width="12.88671875" bestFit="1" customWidth="1"/>
    <col min="3" max="6" width="18.109375" bestFit="1" customWidth="1"/>
  </cols>
  <sheetData>
    <row r="1" spans="1:6">
      <c r="A1" s="14" t="s">
        <v>3740</v>
      </c>
    </row>
    <row r="2" spans="1:6">
      <c r="A2" s="14"/>
      <c r="B2" s="14"/>
      <c r="C2" s="14"/>
      <c r="D2" s="14"/>
      <c r="E2" s="14"/>
      <c r="F2" s="14"/>
    </row>
    <row r="4" spans="1:6">
      <c r="A4" s="161" t="s">
        <v>3741</v>
      </c>
      <c r="B4" s="161" t="s">
        <v>3</v>
      </c>
      <c r="C4" s="161" t="s">
        <v>804</v>
      </c>
      <c r="D4" s="161" t="s">
        <v>812</v>
      </c>
      <c r="E4" s="161" t="s">
        <v>3742</v>
      </c>
      <c r="F4" s="161" t="s">
        <v>3743</v>
      </c>
    </row>
    <row r="5" spans="1:6">
      <c r="A5" s="271" t="s">
        <v>409</v>
      </c>
      <c r="B5" s="271" t="s">
        <v>408</v>
      </c>
      <c r="C5" s="271">
        <v>184526571</v>
      </c>
      <c r="D5" s="271"/>
      <c r="E5" s="271">
        <v>1555147</v>
      </c>
      <c r="F5" s="271">
        <f>C5+D5+E5</f>
        <v>186081718</v>
      </c>
    </row>
    <row r="6" spans="1:6">
      <c r="A6" s="271" t="s">
        <v>411</v>
      </c>
      <c r="B6" s="271" t="s">
        <v>410</v>
      </c>
      <c r="C6" s="271">
        <v>74539552</v>
      </c>
      <c r="D6" s="271"/>
      <c r="E6" s="271"/>
      <c r="F6" s="271">
        <f t="shared" ref="F6:F69" si="0">C6+D6+E6</f>
        <v>74539552</v>
      </c>
    </row>
    <row r="7" spans="1:6">
      <c r="A7" s="271" t="s">
        <v>413</v>
      </c>
      <c r="B7" s="271" t="s">
        <v>412</v>
      </c>
      <c r="C7" s="271">
        <v>40444750</v>
      </c>
      <c r="D7" s="271"/>
      <c r="E7" s="271"/>
      <c r="F7" s="271">
        <f t="shared" si="0"/>
        <v>40444750</v>
      </c>
    </row>
    <row r="8" spans="1:6">
      <c r="A8" s="271" t="s">
        <v>415</v>
      </c>
      <c r="B8" s="271" t="s">
        <v>414</v>
      </c>
      <c r="C8" s="271">
        <v>299814447</v>
      </c>
      <c r="D8" s="271"/>
      <c r="E8" s="271">
        <v>9126635</v>
      </c>
      <c r="F8" s="271">
        <f t="shared" si="0"/>
        <v>308941082</v>
      </c>
    </row>
    <row r="9" spans="1:6">
      <c r="A9" s="271" t="s">
        <v>417</v>
      </c>
      <c r="B9" s="271" t="s">
        <v>416</v>
      </c>
      <c r="C9" s="271">
        <v>5190915</v>
      </c>
      <c r="D9" s="271"/>
      <c r="E9" s="271"/>
      <c r="F9" s="271">
        <f t="shared" si="0"/>
        <v>5190915</v>
      </c>
    </row>
    <row r="10" spans="1:6">
      <c r="A10" s="271" t="s">
        <v>419</v>
      </c>
      <c r="B10" s="271" t="s">
        <v>418</v>
      </c>
      <c r="C10" s="271">
        <v>482696050</v>
      </c>
      <c r="D10" s="271"/>
      <c r="E10" s="271"/>
      <c r="F10" s="271">
        <f t="shared" si="0"/>
        <v>482696050</v>
      </c>
    </row>
    <row r="11" spans="1:6">
      <c r="A11" s="271" t="s">
        <v>421</v>
      </c>
      <c r="B11" s="271" t="s">
        <v>420</v>
      </c>
      <c r="C11" s="271">
        <v>168899398</v>
      </c>
      <c r="D11" s="271"/>
      <c r="E11" s="271"/>
      <c r="F11" s="271">
        <f t="shared" si="0"/>
        <v>168899398</v>
      </c>
    </row>
    <row r="12" spans="1:6">
      <c r="A12" s="271" t="s">
        <v>423</v>
      </c>
      <c r="B12" s="271" t="s">
        <v>422</v>
      </c>
      <c r="C12" s="271">
        <v>48345734</v>
      </c>
      <c r="D12" s="271"/>
      <c r="E12" s="271"/>
      <c r="F12" s="271">
        <f t="shared" si="0"/>
        <v>48345734</v>
      </c>
    </row>
    <row r="13" spans="1:6">
      <c r="A13" s="271" t="s">
        <v>425</v>
      </c>
      <c r="B13" s="271" t="s">
        <v>424</v>
      </c>
      <c r="C13" s="271">
        <v>1472000</v>
      </c>
      <c r="D13" s="271"/>
      <c r="E13" s="271"/>
      <c r="F13" s="271">
        <f t="shared" si="0"/>
        <v>1472000</v>
      </c>
    </row>
    <row r="14" spans="1:6">
      <c r="A14" s="271" t="s">
        <v>427</v>
      </c>
      <c r="B14" s="271" t="s">
        <v>426</v>
      </c>
      <c r="C14" s="271">
        <v>140000</v>
      </c>
      <c r="D14" s="271"/>
      <c r="E14" s="271"/>
      <c r="F14" s="271">
        <f t="shared" si="0"/>
        <v>140000</v>
      </c>
    </row>
    <row r="15" spans="1:6">
      <c r="A15" s="271" t="s">
        <v>429</v>
      </c>
      <c r="B15" s="271" t="s">
        <v>428</v>
      </c>
      <c r="C15" s="271">
        <v>254589</v>
      </c>
      <c r="D15" s="271"/>
      <c r="E15" s="271"/>
      <c r="F15" s="271">
        <f t="shared" si="0"/>
        <v>254589</v>
      </c>
    </row>
    <row r="16" spans="1:6">
      <c r="A16" s="271" t="s">
        <v>431</v>
      </c>
      <c r="B16" s="271" t="s">
        <v>430</v>
      </c>
      <c r="C16" s="271">
        <v>600000</v>
      </c>
      <c r="D16" s="271"/>
      <c r="E16" s="271"/>
      <c r="F16" s="271">
        <f t="shared" si="0"/>
        <v>600000</v>
      </c>
    </row>
    <row r="17" spans="1:6">
      <c r="A17" s="271" t="s">
        <v>432</v>
      </c>
      <c r="B17" s="271" t="s">
        <v>50</v>
      </c>
      <c r="C17" s="271">
        <v>114304642</v>
      </c>
      <c r="D17" s="271"/>
      <c r="E17" s="271"/>
      <c r="F17" s="271">
        <f t="shared" si="0"/>
        <v>114304642</v>
      </c>
    </row>
    <row r="18" spans="1:6">
      <c r="A18" s="271" t="s">
        <v>434</v>
      </c>
      <c r="B18" s="271" t="s">
        <v>433</v>
      </c>
      <c r="C18" s="271">
        <v>2410438361</v>
      </c>
      <c r="D18" s="271"/>
      <c r="E18" s="271">
        <v>54765671</v>
      </c>
      <c r="F18" s="271">
        <f t="shared" si="0"/>
        <v>2465204032</v>
      </c>
    </row>
    <row r="19" spans="1:6">
      <c r="A19" s="271" t="s">
        <v>436</v>
      </c>
      <c r="B19" s="271" t="s">
        <v>435</v>
      </c>
      <c r="C19" s="271">
        <v>3350894863</v>
      </c>
      <c r="D19" s="271">
        <v>654485266</v>
      </c>
      <c r="E19" s="271"/>
      <c r="F19" s="271">
        <f t="shared" si="0"/>
        <v>4005380129</v>
      </c>
    </row>
    <row r="20" spans="1:6">
      <c r="A20" s="271" t="s">
        <v>438</v>
      </c>
      <c r="B20" s="271" t="s">
        <v>437</v>
      </c>
      <c r="C20" s="271">
        <v>622840</v>
      </c>
      <c r="D20" s="271"/>
      <c r="E20" s="271"/>
      <c r="F20" s="271">
        <f t="shared" si="0"/>
        <v>622840</v>
      </c>
    </row>
    <row r="21" spans="1:6">
      <c r="A21" s="271" t="s">
        <v>440</v>
      </c>
      <c r="B21" s="271" t="s">
        <v>439</v>
      </c>
      <c r="C21" s="271">
        <v>3371885935</v>
      </c>
      <c r="D21" s="271">
        <v>1611010186</v>
      </c>
      <c r="E21" s="271">
        <v>49365550</v>
      </c>
      <c r="F21" s="271">
        <f t="shared" si="0"/>
        <v>5032261671</v>
      </c>
    </row>
    <row r="22" spans="1:6">
      <c r="A22" s="271" t="s">
        <v>442</v>
      </c>
      <c r="B22" s="271" t="s">
        <v>441</v>
      </c>
      <c r="C22" s="271">
        <v>90000</v>
      </c>
      <c r="D22" s="271"/>
      <c r="E22" s="271"/>
      <c r="F22" s="271">
        <f t="shared" si="0"/>
        <v>90000</v>
      </c>
    </row>
    <row r="23" spans="1:6">
      <c r="A23" s="271" t="s">
        <v>444</v>
      </c>
      <c r="B23" s="271" t="s">
        <v>443</v>
      </c>
      <c r="C23" s="271">
        <v>40000</v>
      </c>
      <c r="D23" s="271"/>
      <c r="E23" s="271"/>
      <c r="F23" s="271">
        <f t="shared" si="0"/>
        <v>40000</v>
      </c>
    </row>
    <row r="24" spans="1:6">
      <c r="A24" s="271" t="s">
        <v>445</v>
      </c>
      <c r="B24" s="271" t="s">
        <v>76</v>
      </c>
      <c r="C24" s="271">
        <v>14059890</v>
      </c>
      <c r="D24" s="271"/>
      <c r="E24" s="271"/>
      <c r="F24" s="271">
        <f t="shared" si="0"/>
        <v>14059890</v>
      </c>
    </row>
    <row r="25" spans="1:6">
      <c r="A25" s="271" t="s">
        <v>447</v>
      </c>
      <c r="B25" s="271" t="s">
        <v>446</v>
      </c>
      <c r="C25" s="271">
        <v>16900081</v>
      </c>
      <c r="D25" s="271"/>
      <c r="E25" s="271"/>
      <c r="F25" s="271">
        <f t="shared" si="0"/>
        <v>16900081</v>
      </c>
    </row>
    <row r="26" spans="1:6">
      <c r="A26" s="271" t="s">
        <v>449</v>
      </c>
      <c r="B26" s="271" t="s">
        <v>448</v>
      </c>
      <c r="C26" s="271">
        <v>575000</v>
      </c>
      <c r="D26" s="271"/>
      <c r="E26" s="271"/>
      <c r="F26" s="271">
        <f t="shared" si="0"/>
        <v>575000</v>
      </c>
    </row>
    <row r="27" spans="1:6">
      <c r="A27" s="271" t="s">
        <v>451</v>
      </c>
      <c r="B27" s="271" t="s">
        <v>450</v>
      </c>
      <c r="C27" s="271">
        <v>166181589</v>
      </c>
      <c r="D27" s="271"/>
      <c r="E27" s="271"/>
      <c r="F27" s="271">
        <f t="shared" si="0"/>
        <v>166181589</v>
      </c>
    </row>
    <row r="28" spans="1:6">
      <c r="A28" s="271" t="s">
        <v>452</v>
      </c>
      <c r="B28" s="271" t="s">
        <v>83</v>
      </c>
      <c r="C28" s="271">
        <v>2433193</v>
      </c>
      <c r="D28" s="271"/>
      <c r="E28" s="271"/>
      <c r="F28" s="271">
        <f t="shared" si="0"/>
        <v>2433193</v>
      </c>
    </row>
    <row r="29" spans="1:6">
      <c r="A29" s="271" t="s">
        <v>453</v>
      </c>
      <c r="B29" s="271" t="s">
        <v>88</v>
      </c>
      <c r="C29" s="271">
        <v>5415354</v>
      </c>
      <c r="D29" s="271"/>
      <c r="E29" s="271"/>
      <c r="F29" s="271">
        <f t="shared" si="0"/>
        <v>5415354</v>
      </c>
    </row>
    <row r="30" spans="1:6">
      <c r="A30" s="271" t="s">
        <v>454</v>
      </c>
      <c r="B30" s="271" t="s">
        <v>92</v>
      </c>
      <c r="C30" s="271">
        <v>1577948</v>
      </c>
      <c r="D30" s="271"/>
      <c r="E30" s="271"/>
      <c r="F30" s="271">
        <f t="shared" si="0"/>
        <v>1577948</v>
      </c>
    </row>
    <row r="31" spans="1:6">
      <c r="A31" s="271" t="s">
        <v>456</v>
      </c>
      <c r="B31" s="271" t="s">
        <v>455</v>
      </c>
      <c r="C31" s="271">
        <v>49623991</v>
      </c>
      <c r="D31" s="271"/>
      <c r="E31" s="271"/>
      <c r="F31" s="271">
        <f t="shared" si="0"/>
        <v>49623991</v>
      </c>
    </row>
    <row r="32" spans="1:6">
      <c r="A32" s="271" t="s">
        <v>458</v>
      </c>
      <c r="B32" s="271" t="s">
        <v>457</v>
      </c>
      <c r="C32" s="271">
        <v>39494719</v>
      </c>
      <c r="D32" s="271">
        <v>17165016</v>
      </c>
      <c r="E32" s="271"/>
      <c r="F32" s="271">
        <f t="shared" si="0"/>
        <v>56659735</v>
      </c>
    </row>
    <row r="33" spans="1:6">
      <c r="A33" s="271" t="s">
        <v>460</v>
      </c>
      <c r="B33" s="271" t="s">
        <v>459</v>
      </c>
      <c r="C33" s="271">
        <v>260327724</v>
      </c>
      <c r="D33" s="271"/>
      <c r="E33" s="271"/>
      <c r="F33" s="271">
        <f t="shared" si="0"/>
        <v>260327724</v>
      </c>
    </row>
    <row r="34" spans="1:6">
      <c r="A34" s="271" t="s">
        <v>461</v>
      </c>
      <c r="B34" s="271" t="s">
        <v>108</v>
      </c>
      <c r="C34" s="271">
        <v>75000</v>
      </c>
      <c r="D34" s="271"/>
      <c r="E34" s="271"/>
      <c r="F34" s="271">
        <f t="shared" si="0"/>
        <v>75000</v>
      </c>
    </row>
    <row r="35" spans="1:6">
      <c r="A35" s="271" t="s">
        <v>463</v>
      </c>
      <c r="B35" s="271" t="s">
        <v>462</v>
      </c>
      <c r="C35" s="271">
        <v>397543078</v>
      </c>
      <c r="D35" s="271"/>
      <c r="E35" s="271"/>
      <c r="F35" s="271">
        <f t="shared" si="0"/>
        <v>397543078</v>
      </c>
    </row>
    <row r="36" spans="1:6">
      <c r="A36" s="271" t="s">
        <v>465</v>
      </c>
      <c r="B36" s="271" t="s">
        <v>464</v>
      </c>
      <c r="C36" s="271">
        <v>238267416</v>
      </c>
      <c r="D36" s="271">
        <v>220289721</v>
      </c>
      <c r="E36" s="271"/>
      <c r="F36" s="271">
        <f t="shared" si="0"/>
        <v>458557137</v>
      </c>
    </row>
    <row r="37" spans="1:6">
      <c r="A37" s="271" t="s">
        <v>467</v>
      </c>
      <c r="B37" s="271" t="s">
        <v>466</v>
      </c>
      <c r="C37" s="271">
        <v>60000</v>
      </c>
      <c r="D37" s="271"/>
      <c r="E37" s="271"/>
      <c r="F37" s="271">
        <f t="shared" si="0"/>
        <v>60000</v>
      </c>
    </row>
    <row r="38" spans="1:6">
      <c r="A38" s="271" t="s">
        <v>469</v>
      </c>
      <c r="B38" s="271" t="s">
        <v>468</v>
      </c>
      <c r="C38" s="271">
        <v>1840000</v>
      </c>
      <c r="D38" s="271"/>
      <c r="E38" s="271">
        <v>1437500</v>
      </c>
      <c r="F38" s="271">
        <f t="shared" si="0"/>
        <v>3277500</v>
      </c>
    </row>
    <row r="39" spans="1:6">
      <c r="A39" s="271" t="s">
        <v>471</v>
      </c>
      <c r="B39" s="271" t="s">
        <v>470</v>
      </c>
      <c r="C39" s="271">
        <v>529588781</v>
      </c>
      <c r="D39" s="271"/>
      <c r="E39" s="271">
        <v>3937500</v>
      </c>
      <c r="F39" s="271">
        <f t="shared" si="0"/>
        <v>533526281</v>
      </c>
    </row>
    <row r="40" spans="1:6">
      <c r="A40" s="271" t="s">
        <v>473</v>
      </c>
      <c r="B40" s="271" t="s">
        <v>472</v>
      </c>
      <c r="C40" s="271">
        <v>209000</v>
      </c>
      <c r="D40" s="271"/>
      <c r="E40" s="271"/>
      <c r="F40" s="271">
        <f t="shared" si="0"/>
        <v>209000</v>
      </c>
    </row>
    <row r="41" spans="1:6">
      <c r="A41" s="271" t="s">
        <v>475</v>
      </c>
      <c r="B41" s="271" t="s">
        <v>474</v>
      </c>
      <c r="C41" s="271">
        <v>340429873</v>
      </c>
      <c r="D41" s="271"/>
      <c r="E41" s="271"/>
      <c r="F41" s="271">
        <f t="shared" si="0"/>
        <v>340429873</v>
      </c>
    </row>
    <row r="42" spans="1:6">
      <c r="A42" s="271" t="s">
        <v>476</v>
      </c>
      <c r="B42" s="271" t="s">
        <v>148</v>
      </c>
      <c r="C42" s="271">
        <v>46230298</v>
      </c>
      <c r="D42" s="271"/>
      <c r="E42" s="271"/>
      <c r="F42" s="271">
        <f t="shared" si="0"/>
        <v>46230298</v>
      </c>
    </row>
    <row r="43" spans="1:6">
      <c r="A43" s="271" t="s">
        <v>478</v>
      </c>
      <c r="B43" s="271" t="s">
        <v>477</v>
      </c>
      <c r="C43" s="271">
        <v>18700</v>
      </c>
      <c r="D43" s="271"/>
      <c r="E43" s="271"/>
      <c r="F43" s="271">
        <f t="shared" si="0"/>
        <v>18700</v>
      </c>
    </row>
    <row r="44" spans="1:6">
      <c r="A44" s="271" t="s">
        <v>480</v>
      </c>
      <c r="B44" s="271" t="s">
        <v>479</v>
      </c>
      <c r="C44" s="271">
        <v>2914750</v>
      </c>
      <c r="D44" s="271">
        <v>796800</v>
      </c>
      <c r="E44" s="271"/>
      <c r="F44" s="271">
        <f t="shared" si="0"/>
        <v>3711550</v>
      </c>
    </row>
    <row r="45" spans="1:6">
      <c r="A45" s="271" t="s">
        <v>482</v>
      </c>
      <c r="B45" s="271" t="s">
        <v>481</v>
      </c>
      <c r="C45" s="271">
        <v>29874730</v>
      </c>
      <c r="D45" s="271"/>
      <c r="E45" s="271"/>
      <c r="F45" s="271">
        <f t="shared" si="0"/>
        <v>29874730</v>
      </c>
    </row>
    <row r="46" spans="1:6">
      <c r="A46" s="271" t="s">
        <v>484</v>
      </c>
      <c r="B46" s="271" t="s">
        <v>483</v>
      </c>
      <c r="C46" s="271">
        <v>40000</v>
      </c>
      <c r="D46" s="271"/>
      <c r="E46" s="271"/>
      <c r="F46" s="271">
        <f t="shared" si="0"/>
        <v>40000</v>
      </c>
    </row>
    <row r="47" spans="1:6">
      <c r="A47" s="271" t="s">
        <v>486</v>
      </c>
      <c r="B47" s="271" t="s">
        <v>485</v>
      </c>
      <c r="C47" s="271">
        <v>6583546589</v>
      </c>
      <c r="D47" s="271">
        <v>1904557682</v>
      </c>
      <c r="E47" s="271"/>
      <c r="F47" s="271">
        <f t="shared" si="0"/>
        <v>8488104271</v>
      </c>
    </row>
    <row r="48" spans="1:6">
      <c r="A48" s="271" t="s">
        <v>488</v>
      </c>
      <c r="B48" s="271" t="s">
        <v>487</v>
      </c>
      <c r="C48" s="271">
        <v>204000</v>
      </c>
      <c r="D48" s="271"/>
      <c r="E48" s="271"/>
      <c r="F48" s="271">
        <f t="shared" si="0"/>
        <v>204000</v>
      </c>
    </row>
    <row r="49" spans="1:6">
      <c r="A49" s="271" t="s">
        <v>490</v>
      </c>
      <c r="B49" s="271" t="s">
        <v>489</v>
      </c>
      <c r="C49" s="271">
        <v>608148975</v>
      </c>
      <c r="D49" s="271">
        <v>38881828</v>
      </c>
      <c r="E49" s="271"/>
      <c r="F49" s="271">
        <f t="shared" si="0"/>
        <v>647030803</v>
      </c>
    </row>
    <row r="50" spans="1:6">
      <c r="A50" s="271" t="s">
        <v>492</v>
      </c>
      <c r="B50" s="271" t="s">
        <v>491</v>
      </c>
      <c r="C50" s="271">
        <v>724537</v>
      </c>
      <c r="D50" s="271"/>
      <c r="E50" s="271"/>
      <c r="F50" s="271">
        <f t="shared" si="0"/>
        <v>724537</v>
      </c>
    </row>
    <row r="51" spans="1:6">
      <c r="A51" s="271" t="s">
        <v>494</v>
      </c>
      <c r="B51" s="271" t="s">
        <v>493</v>
      </c>
      <c r="C51" s="271">
        <v>22124865</v>
      </c>
      <c r="D51" s="271"/>
      <c r="E51" s="271"/>
      <c r="F51" s="271">
        <f t="shared" si="0"/>
        <v>22124865</v>
      </c>
    </row>
    <row r="52" spans="1:6">
      <c r="A52" s="271" t="s">
        <v>496</v>
      </c>
      <c r="B52" s="271" t="s">
        <v>495</v>
      </c>
      <c r="C52" s="271">
        <v>250791</v>
      </c>
      <c r="D52" s="271"/>
      <c r="E52" s="271"/>
      <c r="F52" s="271">
        <f t="shared" si="0"/>
        <v>250791</v>
      </c>
    </row>
    <row r="53" spans="1:6">
      <c r="A53" s="271" t="s">
        <v>498</v>
      </c>
      <c r="B53" s="271" t="s">
        <v>497</v>
      </c>
      <c r="C53" s="271">
        <v>21583747</v>
      </c>
      <c r="D53" s="271"/>
      <c r="E53" s="271"/>
      <c r="F53" s="271">
        <f t="shared" si="0"/>
        <v>21583747</v>
      </c>
    </row>
    <row r="54" spans="1:6">
      <c r="A54" s="271" t="s">
        <v>500</v>
      </c>
      <c r="B54" s="271" t="s">
        <v>499</v>
      </c>
      <c r="C54" s="271">
        <v>4688981</v>
      </c>
      <c r="D54" s="271"/>
      <c r="E54" s="271"/>
      <c r="F54" s="271">
        <f t="shared" si="0"/>
        <v>4688981</v>
      </c>
    </row>
    <row r="55" spans="1:6">
      <c r="A55" s="271" t="s">
        <v>502</v>
      </c>
      <c r="B55" s="271" t="s">
        <v>501</v>
      </c>
      <c r="C55" s="271">
        <v>809000</v>
      </c>
      <c r="D55" s="271"/>
      <c r="E55" s="271"/>
      <c r="F55" s="271">
        <f t="shared" si="0"/>
        <v>809000</v>
      </c>
    </row>
    <row r="56" spans="1:6">
      <c r="A56" s="271" t="s">
        <v>504</v>
      </c>
      <c r="B56" s="271" t="s">
        <v>503</v>
      </c>
      <c r="C56" s="271">
        <v>87230</v>
      </c>
      <c r="D56" s="271"/>
      <c r="E56" s="271"/>
      <c r="F56" s="271">
        <f t="shared" si="0"/>
        <v>87230</v>
      </c>
    </row>
    <row r="57" spans="1:6">
      <c r="A57" s="271" t="s">
        <v>506</v>
      </c>
      <c r="B57" s="271" t="s">
        <v>505</v>
      </c>
      <c r="C57" s="271">
        <v>20000</v>
      </c>
      <c r="D57" s="271"/>
      <c r="E57" s="271"/>
      <c r="F57" s="271">
        <f t="shared" si="0"/>
        <v>20000</v>
      </c>
    </row>
    <row r="58" spans="1:6">
      <c r="A58" s="271" t="s">
        <v>507</v>
      </c>
      <c r="B58" s="271" t="s">
        <v>220</v>
      </c>
      <c r="C58" s="271">
        <v>4952873</v>
      </c>
      <c r="D58" s="271"/>
      <c r="E58" s="271"/>
      <c r="F58" s="271">
        <f t="shared" si="0"/>
        <v>4952873</v>
      </c>
    </row>
    <row r="59" spans="1:6">
      <c r="A59" s="271" t="s">
        <v>509</v>
      </c>
      <c r="B59" s="271" t="s">
        <v>508</v>
      </c>
      <c r="C59" s="271">
        <v>10000</v>
      </c>
      <c r="D59" s="271"/>
      <c r="E59" s="271"/>
      <c r="F59" s="271">
        <f t="shared" si="0"/>
        <v>10000</v>
      </c>
    </row>
    <row r="60" spans="1:6">
      <c r="A60" s="271" t="s">
        <v>511</v>
      </c>
      <c r="B60" s="271" t="s">
        <v>510</v>
      </c>
      <c r="C60" s="271">
        <v>12803377</v>
      </c>
      <c r="D60" s="271"/>
      <c r="E60" s="271"/>
      <c r="F60" s="271">
        <f t="shared" si="0"/>
        <v>12803377</v>
      </c>
    </row>
    <row r="61" spans="1:6">
      <c r="A61" s="271" t="s">
        <v>513</v>
      </c>
      <c r="B61" s="271" t="s">
        <v>512</v>
      </c>
      <c r="C61" s="271">
        <v>991052796</v>
      </c>
      <c r="D61" s="271"/>
      <c r="E61" s="271"/>
      <c r="F61" s="271">
        <f t="shared" si="0"/>
        <v>991052796</v>
      </c>
    </row>
    <row r="62" spans="1:6">
      <c r="A62" s="271" t="s">
        <v>515</v>
      </c>
      <c r="B62" s="271" t="s">
        <v>514</v>
      </c>
      <c r="C62" s="271">
        <v>1438750</v>
      </c>
      <c r="D62" s="271"/>
      <c r="E62" s="271"/>
      <c r="F62" s="271">
        <f t="shared" si="0"/>
        <v>1438750</v>
      </c>
    </row>
    <row r="63" spans="1:6">
      <c r="A63" s="271" t="s">
        <v>517</v>
      </c>
      <c r="B63" s="271" t="s">
        <v>516</v>
      </c>
      <c r="C63" s="271">
        <v>75625</v>
      </c>
      <c r="D63" s="271"/>
      <c r="E63" s="271"/>
      <c r="F63" s="271">
        <f t="shared" si="0"/>
        <v>75625</v>
      </c>
    </row>
    <row r="64" spans="1:6">
      <c r="A64" s="271" t="s">
        <v>519</v>
      </c>
      <c r="B64" s="271" t="s">
        <v>518</v>
      </c>
      <c r="C64" s="271">
        <v>3000513</v>
      </c>
      <c r="D64" s="271"/>
      <c r="E64" s="271"/>
      <c r="F64" s="271">
        <f t="shared" si="0"/>
        <v>3000513</v>
      </c>
    </row>
    <row r="65" spans="1:6">
      <c r="A65" s="271" t="s">
        <v>521</v>
      </c>
      <c r="B65" s="271" t="s">
        <v>520</v>
      </c>
      <c r="C65" s="271">
        <v>12942908</v>
      </c>
      <c r="D65" s="271"/>
      <c r="E65" s="271"/>
      <c r="F65" s="271">
        <f t="shared" si="0"/>
        <v>12942908</v>
      </c>
    </row>
    <row r="66" spans="1:6">
      <c r="A66" s="271" t="s">
        <v>523</v>
      </c>
      <c r="B66" s="271" t="s">
        <v>522</v>
      </c>
      <c r="C66" s="271">
        <v>950208</v>
      </c>
      <c r="D66" s="271">
        <v>430272</v>
      </c>
      <c r="E66" s="271"/>
      <c r="F66" s="271">
        <f t="shared" si="0"/>
        <v>1380480</v>
      </c>
    </row>
    <row r="67" spans="1:6">
      <c r="A67" s="271" t="s">
        <v>525</v>
      </c>
      <c r="B67" s="271" t="s">
        <v>524</v>
      </c>
      <c r="C67" s="271">
        <v>11705461</v>
      </c>
      <c r="D67" s="271"/>
      <c r="E67" s="271"/>
      <c r="F67" s="271">
        <f t="shared" si="0"/>
        <v>11705461</v>
      </c>
    </row>
    <row r="68" spans="1:6">
      <c r="A68" s="271" t="s">
        <v>527</v>
      </c>
      <c r="B68" s="271" t="s">
        <v>526</v>
      </c>
      <c r="C68" s="271">
        <v>47678252</v>
      </c>
      <c r="D68" s="271"/>
      <c r="E68" s="271"/>
      <c r="F68" s="271">
        <f t="shared" si="0"/>
        <v>47678252</v>
      </c>
    </row>
    <row r="69" spans="1:6">
      <c r="A69" s="271" t="s">
        <v>529</v>
      </c>
      <c r="B69" s="271" t="s">
        <v>528</v>
      </c>
      <c r="C69" s="271">
        <v>1156319605</v>
      </c>
      <c r="D69" s="271"/>
      <c r="E69" s="271"/>
      <c r="F69" s="271">
        <f t="shared" si="0"/>
        <v>1156319605</v>
      </c>
    </row>
    <row r="70" spans="1:6">
      <c r="A70" s="271" t="s">
        <v>531</v>
      </c>
      <c r="B70" s="271" t="s">
        <v>530</v>
      </c>
      <c r="C70" s="271">
        <v>139949338</v>
      </c>
      <c r="D70" s="271"/>
      <c r="E70" s="271"/>
      <c r="F70" s="271">
        <f t="shared" ref="F70:F124" si="1">C70+D70+E70</f>
        <v>139949338</v>
      </c>
    </row>
    <row r="71" spans="1:6">
      <c r="A71" s="271" t="s">
        <v>533</v>
      </c>
      <c r="B71" s="271" t="s">
        <v>532</v>
      </c>
      <c r="C71" s="271">
        <v>84171638</v>
      </c>
      <c r="D71" s="271">
        <v>14935530</v>
      </c>
      <c r="E71" s="271">
        <v>1437500</v>
      </c>
      <c r="F71" s="271">
        <f t="shared" si="1"/>
        <v>100544668</v>
      </c>
    </row>
    <row r="72" spans="1:6">
      <c r="A72" s="271" t="s">
        <v>535</v>
      </c>
      <c r="B72" s="271" t="s">
        <v>534</v>
      </c>
      <c r="C72" s="271">
        <v>1300000000</v>
      </c>
      <c r="D72" s="271"/>
      <c r="E72" s="271"/>
      <c r="F72" s="271">
        <f t="shared" si="1"/>
        <v>1300000000</v>
      </c>
    </row>
    <row r="73" spans="1:6">
      <c r="A73" s="271" t="s">
        <v>537</v>
      </c>
      <c r="B73" s="271" t="s">
        <v>536</v>
      </c>
      <c r="C73" s="271">
        <v>12773499</v>
      </c>
      <c r="D73" s="271"/>
      <c r="E73" s="271"/>
      <c r="F73" s="271">
        <f t="shared" si="1"/>
        <v>12773499</v>
      </c>
    </row>
    <row r="74" spans="1:6">
      <c r="A74" s="271" t="s">
        <v>539</v>
      </c>
      <c r="B74" s="271" t="s">
        <v>538</v>
      </c>
      <c r="C74" s="271">
        <v>3311797</v>
      </c>
      <c r="D74" s="271"/>
      <c r="E74" s="271"/>
      <c r="F74" s="271">
        <f t="shared" si="1"/>
        <v>3311797</v>
      </c>
    </row>
    <row r="75" spans="1:6">
      <c r="A75" s="271" t="s">
        <v>541</v>
      </c>
      <c r="B75" s="271" t="s">
        <v>540</v>
      </c>
      <c r="C75" s="271">
        <v>168225</v>
      </c>
      <c r="D75" s="271"/>
      <c r="E75" s="271"/>
      <c r="F75" s="271">
        <f t="shared" si="1"/>
        <v>168225</v>
      </c>
    </row>
    <row r="76" spans="1:6">
      <c r="A76" s="271" t="s">
        <v>542</v>
      </c>
      <c r="B76" s="271" t="s">
        <v>291</v>
      </c>
      <c r="C76" s="271">
        <v>1522500</v>
      </c>
      <c r="D76" s="271"/>
      <c r="E76" s="271"/>
      <c r="F76" s="271">
        <f t="shared" si="1"/>
        <v>1522500</v>
      </c>
    </row>
    <row r="77" spans="1:6">
      <c r="A77" s="271" t="s">
        <v>544</v>
      </c>
      <c r="B77" s="271" t="s">
        <v>543</v>
      </c>
      <c r="C77" s="271">
        <v>57814750</v>
      </c>
      <c r="D77" s="271"/>
      <c r="E77" s="271"/>
      <c r="F77" s="271">
        <f t="shared" si="1"/>
        <v>57814750</v>
      </c>
    </row>
    <row r="78" spans="1:6">
      <c r="A78" s="271" t="s">
        <v>546</v>
      </c>
      <c r="B78" s="271" t="s">
        <v>545</v>
      </c>
      <c r="C78" s="271">
        <v>423306853</v>
      </c>
      <c r="D78" s="271"/>
      <c r="E78" s="271"/>
      <c r="F78" s="271">
        <f t="shared" si="1"/>
        <v>423306853</v>
      </c>
    </row>
    <row r="79" spans="1:6">
      <c r="A79" s="271" t="s">
        <v>548</v>
      </c>
      <c r="B79" s="271" t="s">
        <v>547</v>
      </c>
      <c r="C79" s="271">
        <v>30000</v>
      </c>
      <c r="D79" s="271"/>
      <c r="E79" s="271"/>
      <c r="F79" s="271">
        <f t="shared" si="1"/>
        <v>30000</v>
      </c>
    </row>
    <row r="80" spans="1:6">
      <c r="A80" s="271" t="s">
        <v>550</v>
      </c>
      <c r="B80" s="271" t="s">
        <v>549</v>
      </c>
      <c r="C80" s="271">
        <v>8186265</v>
      </c>
      <c r="D80" s="271"/>
      <c r="E80" s="271"/>
      <c r="F80" s="271">
        <f t="shared" si="1"/>
        <v>8186265</v>
      </c>
    </row>
    <row r="81" spans="1:6">
      <c r="A81" s="271" t="s">
        <v>552</v>
      </c>
      <c r="B81" s="271" t="s">
        <v>551</v>
      </c>
      <c r="C81" s="271">
        <v>1165613</v>
      </c>
      <c r="D81" s="271"/>
      <c r="E81" s="271"/>
      <c r="F81" s="271">
        <f t="shared" si="1"/>
        <v>1165613</v>
      </c>
    </row>
    <row r="82" spans="1:6">
      <c r="A82" s="271" t="s">
        <v>553</v>
      </c>
      <c r="B82" s="271" t="s">
        <v>306</v>
      </c>
      <c r="C82" s="271">
        <v>8693237</v>
      </c>
      <c r="D82" s="271"/>
      <c r="E82" s="271"/>
      <c r="F82" s="271">
        <f t="shared" si="1"/>
        <v>8693237</v>
      </c>
    </row>
    <row r="83" spans="1:6">
      <c r="A83" s="271" t="s">
        <v>555</v>
      </c>
      <c r="B83" s="271" t="s">
        <v>554</v>
      </c>
      <c r="C83" s="271">
        <v>58242932</v>
      </c>
      <c r="D83" s="271"/>
      <c r="E83" s="271"/>
      <c r="F83" s="271">
        <f t="shared" si="1"/>
        <v>58242932</v>
      </c>
    </row>
    <row r="84" spans="1:6">
      <c r="A84" s="271" t="s">
        <v>557</v>
      </c>
      <c r="B84" s="271" t="s">
        <v>556</v>
      </c>
      <c r="C84" s="271">
        <v>60000</v>
      </c>
      <c r="D84" s="271"/>
      <c r="E84" s="271"/>
      <c r="F84" s="271">
        <f t="shared" si="1"/>
        <v>60000</v>
      </c>
    </row>
    <row r="85" spans="1:6">
      <c r="A85" s="271" t="s">
        <v>559</v>
      </c>
      <c r="B85" s="271" t="s">
        <v>558</v>
      </c>
      <c r="C85" s="271">
        <v>76076589</v>
      </c>
      <c r="D85" s="271">
        <v>21467259</v>
      </c>
      <c r="E85" s="271"/>
      <c r="F85" s="271">
        <f t="shared" si="1"/>
        <v>97543848</v>
      </c>
    </row>
    <row r="86" spans="1:6">
      <c r="A86" s="271" t="s">
        <v>561</v>
      </c>
      <c r="B86" s="271" t="s">
        <v>560</v>
      </c>
      <c r="C86" s="271">
        <v>40000</v>
      </c>
      <c r="D86" s="271"/>
      <c r="E86" s="271"/>
      <c r="F86" s="271">
        <f t="shared" si="1"/>
        <v>40000</v>
      </c>
    </row>
    <row r="87" spans="1:6">
      <c r="A87" s="271" t="s">
        <v>563</v>
      </c>
      <c r="B87" s="271" t="s">
        <v>562</v>
      </c>
      <c r="C87" s="271">
        <v>5734472064</v>
      </c>
      <c r="D87" s="271">
        <v>24575676</v>
      </c>
      <c r="E87" s="271"/>
      <c r="F87" s="271">
        <f t="shared" si="1"/>
        <v>5759047740</v>
      </c>
    </row>
    <row r="88" spans="1:6">
      <c r="A88" s="271" t="s">
        <v>565</v>
      </c>
      <c r="B88" s="271" t="s">
        <v>564</v>
      </c>
      <c r="C88" s="271">
        <v>9911000</v>
      </c>
      <c r="D88" s="271"/>
      <c r="E88" s="271"/>
      <c r="F88" s="271">
        <f t="shared" si="1"/>
        <v>9911000</v>
      </c>
    </row>
    <row r="89" spans="1:6">
      <c r="A89" s="271" t="s">
        <v>566</v>
      </c>
      <c r="B89" s="271" t="s">
        <v>312</v>
      </c>
      <c r="C89" s="271">
        <v>71883997</v>
      </c>
      <c r="D89" s="271"/>
      <c r="E89" s="271"/>
      <c r="F89" s="271">
        <f t="shared" si="1"/>
        <v>71883997</v>
      </c>
    </row>
    <row r="90" spans="1:6">
      <c r="A90" s="271" t="s">
        <v>567</v>
      </c>
      <c r="B90" s="271" t="s">
        <v>314</v>
      </c>
      <c r="C90" s="271">
        <v>34611128</v>
      </c>
      <c r="D90" s="271"/>
      <c r="E90" s="271"/>
      <c r="F90" s="271">
        <f t="shared" si="1"/>
        <v>34611128</v>
      </c>
    </row>
    <row r="91" spans="1:6">
      <c r="A91" s="271" t="s">
        <v>569</v>
      </c>
      <c r="B91" s="271" t="s">
        <v>568</v>
      </c>
      <c r="C91" s="271">
        <v>479166</v>
      </c>
      <c r="D91" s="271"/>
      <c r="E91" s="271"/>
      <c r="F91" s="271">
        <f t="shared" si="1"/>
        <v>479166</v>
      </c>
    </row>
    <row r="92" spans="1:6">
      <c r="A92" s="271" t="s">
        <v>571</v>
      </c>
      <c r="B92" s="271" t="s">
        <v>570</v>
      </c>
      <c r="C92" s="271">
        <v>36029962</v>
      </c>
      <c r="D92" s="271">
        <v>4807078</v>
      </c>
      <c r="E92" s="271"/>
      <c r="F92" s="271">
        <f t="shared" si="1"/>
        <v>40837040</v>
      </c>
    </row>
    <row r="93" spans="1:6">
      <c r="A93" s="271" t="s">
        <v>573</v>
      </c>
      <c r="B93" s="271" t="s">
        <v>572</v>
      </c>
      <c r="C93" s="271">
        <v>15000</v>
      </c>
      <c r="D93" s="271"/>
      <c r="E93" s="271"/>
      <c r="F93" s="271">
        <f t="shared" si="1"/>
        <v>15000</v>
      </c>
    </row>
    <row r="94" spans="1:6">
      <c r="A94" s="271" t="s">
        <v>575</v>
      </c>
      <c r="B94" s="271" t="s">
        <v>574</v>
      </c>
      <c r="C94" s="271">
        <v>545569</v>
      </c>
      <c r="D94" s="271"/>
      <c r="E94" s="271"/>
      <c r="F94" s="271">
        <f t="shared" si="1"/>
        <v>545569</v>
      </c>
    </row>
    <row r="95" spans="1:6">
      <c r="A95" s="271" t="s">
        <v>577</v>
      </c>
      <c r="B95" s="271" t="s">
        <v>576</v>
      </c>
      <c r="C95" s="271">
        <v>3258512822</v>
      </c>
      <c r="D95" s="271"/>
      <c r="E95" s="271"/>
      <c r="F95" s="271">
        <f t="shared" si="1"/>
        <v>3258512822</v>
      </c>
    </row>
    <row r="96" spans="1:6">
      <c r="A96" s="271" t="s">
        <v>579</v>
      </c>
      <c r="B96" s="271" t="s">
        <v>578</v>
      </c>
      <c r="C96" s="271">
        <v>24000</v>
      </c>
      <c r="D96" s="271"/>
      <c r="E96" s="271"/>
      <c r="F96" s="271">
        <f t="shared" si="1"/>
        <v>24000</v>
      </c>
    </row>
    <row r="97" spans="1:6">
      <c r="A97" s="271" t="s">
        <v>581</v>
      </c>
      <c r="B97" s="271" t="s">
        <v>580</v>
      </c>
      <c r="C97" s="271">
        <v>478750</v>
      </c>
      <c r="D97" s="271"/>
      <c r="E97" s="271"/>
      <c r="F97" s="271">
        <f t="shared" si="1"/>
        <v>478750</v>
      </c>
    </row>
    <row r="98" spans="1:6">
      <c r="A98" s="271" t="s">
        <v>583</v>
      </c>
      <c r="B98" s="271" t="s">
        <v>582</v>
      </c>
      <c r="C98" s="271">
        <v>830798</v>
      </c>
      <c r="D98" s="271">
        <v>1641312</v>
      </c>
      <c r="E98" s="271"/>
      <c r="F98" s="271">
        <f t="shared" si="1"/>
        <v>2472110</v>
      </c>
    </row>
    <row r="99" spans="1:6">
      <c r="A99" s="271" t="s">
        <v>585</v>
      </c>
      <c r="B99" s="271" t="s">
        <v>584</v>
      </c>
      <c r="C99" s="271">
        <v>125552360</v>
      </c>
      <c r="D99" s="271"/>
      <c r="E99" s="271"/>
      <c r="F99" s="271">
        <f t="shared" si="1"/>
        <v>125552360</v>
      </c>
    </row>
    <row r="100" spans="1:6">
      <c r="A100" s="271" t="s">
        <v>586</v>
      </c>
      <c r="B100" s="271" t="s">
        <v>365</v>
      </c>
      <c r="C100" s="271">
        <v>5775683</v>
      </c>
      <c r="D100" s="271"/>
      <c r="E100" s="271"/>
      <c r="F100" s="271">
        <f t="shared" si="1"/>
        <v>5775683</v>
      </c>
    </row>
    <row r="101" spans="1:6">
      <c r="A101" s="271" t="s">
        <v>588</v>
      </c>
      <c r="B101" s="271" t="s">
        <v>587</v>
      </c>
      <c r="C101" s="271">
        <v>1385000</v>
      </c>
      <c r="D101" s="271"/>
      <c r="E101" s="271"/>
      <c r="F101" s="271">
        <f t="shared" si="1"/>
        <v>1385000</v>
      </c>
    </row>
    <row r="102" spans="1:6">
      <c r="A102" s="271" t="s">
        <v>589</v>
      </c>
      <c r="B102" s="271" t="s">
        <v>215</v>
      </c>
      <c r="C102" s="271">
        <v>169910</v>
      </c>
      <c r="D102" s="271"/>
      <c r="E102" s="271"/>
      <c r="F102" s="271">
        <f t="shared" si="1"/>
        <v>169910</v>
      </c>
    </row>
    <row r="103" spans="1:6">
      <c r="A103" s="271" t="s">
        <v>590</v>
      </c>
      <c r="B103" s="271" t="s">
        <v>329</v>
      </c>
      <c r="C103" s="271">
        <v>44037</v>
      </c>
      <c r="D103" s="271"/>
      <c r="E103" s="271"/>
      <c r="F103" s="271">
        <f t="shared" si="1"/>
        <v>44037</v>
      </c>
    </row>
    <row r="104" spans="1:6">
      <c r="A104" s="271" t="s">
        <v>592</v>
      </c>
      <c r="B104" s="271" t="s">
        <v>591</v>
      </c>
      <c r="C104" s="271">
        <v>81000</v>
      </c>
      <c r="D104" s="271"/>
      <c r="E104" s="271"/>
      <c r="F104" s="271">
        <f t="shared" si="1"/>
        <v>81000</v>
      </c>
    </row>
    <row r="105" spans="1:6">
      <c r="A105" s="271" t="s">
        <v>594</v>
      </c>
      <c r="B105" s="271" t="s">
        <v>593</v>
      </c>
      <c r="C105" s="271">
        <v>911724</v>
      </c>
      <c r="D105" s="271"/>
      <c r="E105" s="271"/>
      <c r="F105" s="271">
        <f t="shared" si="1"/>
        <v>911724</v>
      </c>
    </row>
    <row r="106" spans="1:6">
      <c r="A106" s="271" t="s">
        <v>596</v>
      </c>
      <c r="B106" s="271" t="s">
        <v>595</v>
      </c>
      <c r="C106" s="271">
        <v>919740</v>
      </c>
      <c r="D106" s="271"/>
      <c r="E106" s="271"/>
      <c r="F106" s="271">
        <f t="shared" si="1"/>
        <v>919740</v>
      </c>
    </row>
    <row r="107" spans="1:6">
      <c r="A107" s="271" t="s">
        <v>598</v>
      </c>
      <c r="B107" s="271" t="s">
        <v>597</v>
      </c>
      <c r="C107" s="271">
        <v>40000</v>
      </c>
      <c r="D107" s="271"/>
      <c r="E107" s="271"/>
      <c r="F107" s="271">
        <f t="shared" si="1"/>
        <v>40000</v>
      </c>
    </row>
    <row r="108" spans="1:6">
      <c r="A108" s="271" t="s">
        <v>599</v>
      </c>
      <c r="B108" s="271" t="s">
        <v>309</v>
      </c>
      <c r="C108" s="271">
        <v>10000</v>
      </c>
      <c r="D108" s="271"/>
      <c r="E108" s="271"/>
      <c r="F108" s="271">
        <f t="shared" si="1"/>
        <v>10000</v>
      </c>
    </row>
    <row r="109" spans="1:6">
      <c r="A109" s="271" t="s">
        <v>601</v>
      </c>
      <c r="B109" s="271" t="s">
        <v>600</v>
      </c>
      <c r="C109" s="271">
        <v>2821449</v>
      </c>
      <c r="D109" s="271"/>
      <c r="E109" s="271"/>
      <c r="F109" s="271">
        <f t="shared" si="1"/>
        <v>2821449</v>
      </c>
    </row>
    <row r="110" spans="1:6">
      <c r="A110" s="271" t="s">
        <v>603</v>
      </c>
      <c r="B110" s="271" t="s">
        <v>602</v>
      </c>
      <c r="C110" s="271">
        <v>4153000</v>
      </c>
      <c r="D110" s="271"/>
      <c r="E110" s="271"/>
      <c r="F110" s="271">
        <f t="shared" si="1"/>
        <v>4153000</v>
      </c>
    </row>
    <row r="111" spans="1:6">
      <c r="A111" s="271" t="s">
        <v>605</v>
      </c>
      <c r="B111" s="271" t="s">
        <v>604</v>
      </c>
      <c r="C111" s="271">
        <v>12924942</v>
      </c>
      <c r="D111" s="271"/>
      <c r="E111" s="271"/>
      <c r="F111" s="271">
        <f t="shared" si="1"/>
        <v>12924942</v>
      </c>
    </row>
    <row r="112" spans="1:6">
      <c r="A112" s="271" t="s">
        <v>607</v>
      </c>
      <c r="B112" s="271" t="s">
        <v>606</v>
      </c>
      <c r="C112" s="271">
        <v>761000</v>
      </c>
      <c r="D112" s="271"/>
      <c r="E112" s="271"/>
      <c r="F112" s="271">
        <f t="shared" si="1"/>
        <v>761000</v>
      </c>
    </row>
    <row r="113" spans="1:6">
      <c r="A113" s="271" t="s">
        <v>609</v>
      </c>
      <c r="B113" s="271" t="s">
        <v>608</v>
      </c>
      <c r="C113" s="271">
        <v>4208838385</v>
      </c>
      <c r="D113" s="271"/>
      <c r="E113" s="271"/>
      <c r="F113" s="271">
        <f t="shared" si="1"/>
        <v>4208838385</v>
      </c>
    </row>
    <row r="114" spans="1:6">
      <c r="A114" s="271" t="s">
        <v>611</v>
      </c>
      <c r="B114" s="271" t="s">
        <v>610</v>
      </c>
      <c r="C114" s="271">
        <v>204500</v>
      </c>
      <c r="D114" s="271"/>
      <c r="E114" s="271"/>
      <c r="F114" s="271">
        <f t="shared" si="1"/>
        <v>204500</v>
      </c>
    </row>
    <row r="115" spans="1:6">
      <c r="A115" s="271" t="s">
        <v>613</v>
      </c>
      <c r="B115" s="271" t="s">
        <v>612</v>
      </c>
      <c r="C115" s="271">
        <v>144620861</v>
      </c>
      <c r="D115" s="271"/>
      <c r="E115" s="271"/>
      <c r="F115" s="271">
        <f t="shared" si="1"/>
        <v>144620861</v>
      </c>
    </row>
    <row r="116" spans="1:6">
      <c r="A116" s="271" t="s">
        <v>615</v>
      </c>
      <c r="B116" s="271" t="s">
        <v>614</v>
      </c>
      <c r="C116" s="271">
        <v>344955</v>
      </c>
      <c r="D116" s="271"/>
      <c r="E116" s="271"/>
      <c r="F116" s="271">
        <f t="shared" si="1"/>
        <v>344955</v>
      </c>
    </row>
    <row r="117" spans="1:6">
      <c r="A117" s="271" t="s">
        <v>617</v>
      </c>
      <c r="B117" s="271" t="s">
        <v>616</v>
      </c>
      <c r="C117" s="271">
        <v>17000000</v>
      </c>
      <c r="D117" s="271"/>
      <c r="E117" s="271"/>
      <c r="F117" s="271">
        <f t="shared" si="1"/>
        <v>17000000</v>
      </c>
    </row>
    <row r="118" spans="1:6">
      <c r="A118" s="271" t="s">
        <v>618</v>
      </c>
      <c r="B118" s="271" t="s">
        <v>15</v>
      </c>
      <c r="C118" s="271">
        <v>15956838</v>
      </c>
      <c r="D118" s="271"/>
      <c r="E118" s="271"/>
      <c r="F118" s="271">
        <f t="shared" si="1"/>
        <v>15956838</v>
      </c>
    </row>
    <row r="119" spans="1:6">
      <c r="A119" s="271" t="s">
        <v>620</v>
      </c>
      <c r="B119" s="271" t="s">
        <v>619</v>
      </c>
      <c r="C119" s="271">
        <v>920246295</v>
      </c>
      <c r="D119" s="271"/>
      <c r="E119" s="271"/>
      <c r="F119" s="271">
        <f t="shared" si="1"/>
        <v>920246295</v>
      </c>
    </row>
    <row r="120" spans="1:6">
      <c r="A120" s="271" t="s">
        <v>622</v>
      </c>
      <c r="B120" s="271" t="s">
        <v>621</v>
      </c>
      <c r="C120" s="271">
        <v>2500000</v>
      </c>
      <c r="D120" s="271">
        <v>3776000</v>
      </c>
      <c r="E120" s="271"/>
      <c r="F120" s="271">
        <f t="shared" si="1"/>
        <v>6276000</v>
      </c>
    </row>
    <row r="121" spans="1:6">
      <c r="A121" s="271" t="s">
        <v>624</v>
      </c>
      <c r="B121" s="271" t="s">
        <v>623</v>
      </c>
      <c r="C121" s="271">
        <v>278850350</v>
      </c>
      <c r="D121" s="271"/>
      <c r="E121" s="271"/>
      <c r="F121" s="271">
        <f t="shared" si="1"/>
        <v>278850350</v>
      </c>
    </row>
    <row r="122" spans="1:6">
      <c r="A122" s="271" t="s">
        <v>626</v>
      </c>
      <c r="B122" s="271" t="s">
        <v>625</v>
      </c>
      <c r="C122" s="271">
        <v>620000</v>
      </c>
      <c r="D122" s="271"/>
      <c r="E122" s="271"/>
      <c r="F122" s="271">
        <f t="shared" si="1"/>
        <v>620000</v>
      </c>
    </row>
    <row r="123" spans="1:6">
      <c r="A123" s="271" t="s">
        <v>628</v>
      </c>
      <c r="B123" s="271" t="s">
        <v>627</v>
      </c>
      <c r="C123" s="271">
        <v>81601149</v>
      </c>
      <c r="D123" s="271">
        <v>17022962</v>
      </c>
      <c r="E123" s="271"/>
      <c r="F123" s="271">
        <f t="shared" si="1"/>
        <v>98624111</v>
      </c>
    </row>
    <row r="124" spans="1:6">
      <c r="A124" s="271" t="s">
        <v>630</v>
      </c>
      <c r="B124" s="271" t="s">
        <v>629</v>
      </c>
      <c r="C124" s="271">
        <v>40168</v>
      </c>
      <c r="D124" s="271"/>
      <c r="E124" s="271"/>
      <c r="F124" s="271">
        <f t="shared" si="1"/>
        <v>40168</v>
      </c>
    </row>
    <row r="125" spans="1:6">
      <c r="A125" s="271"/>
      <c r="B125" s="271"/>
      <c r="C125" s="271"/>
      <c r="D125" s="271"/>
      <c r="E125" s="271"/>
      <c r="F125" s="271"/>
    </row>
    <row r="126" spans="1:6">
      <c r="A126" s="444" t="s">
        <v>3743</v>
      </c>
      <c r="B126" s="444"/>
      <c r="C126" s="164">
        <f>SUM(C5:C124)</f>
        <v>39333681683</v>
      </c>
      <c r="D126" s="164">
        <f t="shared" ref="D126:E126" si="2">SUM(D5:D124)</f>
        <v>4535842588</v>
      </c>
      <c r="E126" s="164">
        <f t="shared" si="2"/>
        <v>121625503</v>
      </c>
      <c r="F126" s="164">
        <f>SUM(C126:E126)</f>
        <v>43991149774</v>
      </c>
    </row>
  </sheetData>
  <mergeCells count="1">
    <mergeCell ref="A126:B126"/>
  </mergeCells>
  <conditionalFormatting sqref="A2:F2">
    <cfRule type="duplicateValues" dxfId="12" priority="3"/>
  </conditionalFormatting>
  <conditionalFormatting sqref="A4">
    <cfRule type="duplicateValues" dxfId="11" priority="2"/>
  </conditionalFormatting>
  <conditionalFormatting sqref="A126">
    <cfRule type="duplicateValues" dxfId="10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C53FE-201A-4218-8509-AF7E6940EEA5}">
  <sheetPr>
    <tabColor theme="9"/>
  </sheetPr>
  <dimension ref="B1:C33"/>
  <sheetViews>
    <sheetView showGridLines="0" zoomScale="60" workbookViewId="0">
      <selection activeCell="D7" sqref="D7"/>
    </sheetView>
  </sheetViews>
  <sheetFormatPr baseColWidth="10" defaultColWidth="11.5546875" defaultRowHeight="13.8"/>
  <cols>
    <col min="1" max="1" width="11.5546875" style="4"/>
    <col min="2" max="2" width="19.5546875" style="4" customWidth="1"/>
    <col min="3" max="3" width="30.44140625" style="4" customWidth="1"/>
    <col min="4" max="16384" width="11.5546875" style="4"/>
  </cols>
  <sheetData>
    <row r="1" spans="2:3" ht="18">
      <c r="B1" s="19" t="s">
        <v>3744</v>
      </c>
    </row>
    <row r="2" spans="2:3">
      <c r="B2" s="13"/>
    </row>
    <row r="3" spans="2:3" ht="14.1" customHeight="1">
      <c r="B3" s="20" t="s">
        <v>3745</v>
      </c>
      <c r="C3" s="21" t="s">
        <v>641</v>
      </c>
    </row>
    <row r="4" spans="2:3">
      <c r="B4" s="20" t="s">
        <v>3746</v>
      </c>
      <c r="C4" s="21" t="s">
        <v>783</v>
      </c>
    </row>
    <row r="5" spans="2:3">
      <c r="B5" s="20" t="s">
        <v>3747</v>
      </c>
      <c r="C5" s="21" t="s">
        <v>784</v>
      </c>
    </row>
    <row r="6" spans="2:3">
      <c r="B6" s="20" t="s">
        <v>3748</v>
      </c>
      <c r="C6" s="21" t="s">
        <v>650</v>
      </c>
    </row>
    <row r="7" spans="2:3">
      <c r="B7" s="20" t="s">
        <v>3749</v>
      </c>
      <c r="C7" s="21" t="s">
        <v>785</v>
      </c>
    </row>
    <row r="8" spans="2:3">
      <c r="B8" s="20" t="s">
        <v>3750</v>
      </c>
      <c r="C8" s="21" t="s">
        <v>786</v>
      </c>
    </row>
    <row r="9" spans="2:3">
      <c r="B9" s="20" t="s">
        <v>3751</v>
      </c>
      <c r="C9" s="21" t="s">
        <v>667</v>
      </c>
    </row>
    <row r="10" spans="2:3">
      <c r="B10" s="20" t="s">
        <v>3752</v>
      </c>
      <c r="C10" s="21" t="s">
        <v>787</v>
      </c>
    </row>
    <row r="11" spans="2:3">
      <c r="B11" s="20" t="s">
        <v>3753</v>
      </c>
      <c r="C11" s="21" t="s">
        <v>788</v>
      </c>
    </row>
    <row r="12" spans="2:3">
      <c r="B12" s="20" t="s">
        <v>3754</v>
      </c>
      <c r="C12" s="21" t="s">
        <v>681</v>
      </c>
    </row>
    <row r="13" spans="2:3">
      <c r="B13" s="20" t="s">
        <v>3755</v>
      </c>
      <c r="C13" s="21" t="s">
        <v>684</v>
      </c>
    </row>
    <row r="14" spans="2:3">
      <c r="B14" s="20" t="s">
        <v>3756</v>
      </c>
      <c r="C14" s="21" t="s">
        <v>789</v>
      </c>
    </row>
    <row r="15" spans="2:3">
      <c r="B15" s="20" t="s">
        <v>3757</v>
      </c>
      <c r="C15" s="21" t="s">
        <v>702</v>
      </c>
    </row>
    <row r="16" spans="2:3">
      <c r="B16" s="20" t="s">
        <v>3758</v>
      </c>
      <c r="C16" s="21" t="s">
        <v>703</v>
      </c>
    </row>
    <row r="17" spans="2:3">
      <c r="B17" s="20" t="s">
        <v>3759</v>
      </c>
      <c r="C17" s="21" t="s">
        <v>708</v>
      </c>
    </row>
    <row r="18" spans="2:3">
      <c r="B18" s="20" t="s">
        <v>3760</v>
      </c>
      <c r="C18" s="21" t="s">
        <v>790</v>
      </c>
    </row>
    <row r="19" spans="2:3">
      <c r="B19" s="20" t="s">
        <v>3761</v>
      </c>
      <c r="C19" s="21" t="s">
        <v>791</v>
      </c>
    </row>
    <row r="20" spans="2:3">
      <c r="B20" s="20" t="s">
        <v>3762</v>
      </c>
      <c r="C20" s="21" t="s">
        <v>722</v>
      </c>
    </row>
    <row r="21" spans="2:3">
      <c r="B21" s="20" t="s">
        <v>3763</v>
      </c>
      <c r="C21" s="21" t="s">
        <v>792</v>
      </c>
    </row>
    <row r="22" spans="2:3">
      <c r="B22" s="20" t="s">
        <v>3764</v>
      </c>
      <c r="C22" s="21" t="s">
        <v>793</v>
      </c>
    </row>
    <row r="23" spans="2:3">
      <c r="B23" s="20" t="s">
        <v>3765</v>
      </c>
      <c r="C23" s="21" t="s">
        <v>728</v>
      </c>
    </row>
    <row r="24" spans="2:3">
      <c r="B24" s="20" t="s">
        <v>3766</v>
      </c>
      <c r="C24" s="4" t="s">
        <v>733</v>
      </c>
    </row>
    <row r="25" spans="2:3">
      <c r="B25" s="20" t="s">
        <v>3767</v>
      </c>
      <c r="C25" s="4" t="s">
        <v>794</v>
      </c>
    </row>
    <row r="26" spans="2:3">
      <c r="B26" s="20" t="s">
        <v>3768</v>
      </c>
      <c r="C26" s="4" t="s">
        <v>740</v>
      </c>
    </row>
    <row r="27" spans="2:3" ht="14.1" customHeight="1">
      <c r="B27" s="20" t="s">
        <v>3769</v>
      </c>
      <c r="C27" s="4" t="s">
        <v>741</v>
      </c>
    </row>
    <row r="28" spans="2:3">
      <c r="B28" s="20" t="s">
        <v>3770</v>
      </c>
      <c r="C28" s="4" t="s">
        <v>742</v>
      </c>
    </row>
    <row r="29" spans="2:3">
      <c r="B29" s="20" t="s">
        <v>3771</v>
      </c>
      <c r="C29" s="4" t="s">
        <v>746</v>
      </c>
    </row>
    <row r="30" spans="2:3">
      <c r="B30" s="20" t="s">
        <v>3772</v>
      </c>
      <c r="C30" s="4" t="s">
        <v>795</v>
      </c>
    </row>
    <row r="31" spans="2:3">
      <c r="B31" s="20" t="s">
        <v>3773</v>
      </c>
      <c r="C31" s="4" t="s">
        <v>796</v>
      </c>
    </row>
    <row r="32" spans="2:3">
      <c r="B32" s="20" t="s">
        <v>3774</v>
      </c>
      <c r="C32" s="4" t="s">
        <v>797</v>
      </c>
    </row>
    <row r="33" spans="2:3">
      <c r="B33" s="20" t="s">
        <v>3775</v>
      </c>
      <c r="C33" s="4" t="s">
        <v>3776</v>
      </c>
    </row>
  </sheetData>
  <conditionalFormatting sqref="C3:C33">
    <cfRule type="duplicateValues" dxfId="9" priority="5"/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9AF00"/>
  </sheetPr>
  <dimension ref="A1:K61"/>
  <sheetViews>
    <sheetView showGridLines="0" zoomScaleNormal="100" workbookViewId="0">
      <pane xSplit="2" ySplit="4" topLeftCell="G22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8"/>
  <cols>
    <col min="1" max="1" width="16.44140625" style="4" customWidth="1"/>
    <col min="2" max="2" width="38.44140625" style="8" bestFit="1" customWidth="1"/>
    <col min="3" max="4" width="17.44140625" style="6" bestFit="1" customWidth="1"/>
    <col min="5" max="6" width="16.44140625" style="6" bestFit="1" customWidth="1"/>
    <col min="7" max="7" width="17.109375" style="6" customWidth="1"/>
    <col min="8" max="8" width="16.44140625" style="6" bestFit="1" customWidth="1"/>
    <col min="9" max="9" width="18.44140625" style="6" bestFit="1" customWidth="1"/>
    <col min="10" max="10" width="17.88671875" style="6" customWidth="1"/>
    <col min="11" max="11" width="15.5546875" style="6" bestFit="1" customWidth="1"/>
    <col min="12" max="16384" width="11.5546875" style="4"/>
  </cols>
  <sheetData>
    <row r="1" spans="1:11">
      <c r="A1" s="4" t="s">
        <v>3777</v>
      </c>
      <c r="B1" s="21" t="s">
        <v>641</v>
      </c>
    </row>
    <row r="2" spans="1:11">
      <c r="A2" s="4" t="s">
        <v>3778</v>
      </c>
      <c r="B2" s="18">
        <v>2023</v>
      </c>
    </row>
    <row r="3" spans="1:11" ht="15.6">
      <c r="B3" s="445" t="s">
        <v>3779</v>
      </c>
      <c r="C3" s="446" t="s">
        <v>3780</v>
      </c>
      <c r="D3" s="446"/>
      <c r="E3" s="446"/>
      <c r="F3" s="446" t="s">
        <v>3781</v>
      </c>
      <c r="G3" s="446"/>
      <c r="H3" s="446"/>
      <c r="I3" s="446" t="s">
        <v>3782</v>
      </c>
      <c r="J3" s="446"/>
      <c r="K3" s="446"/>
    </row>
    <row r="4" spans="1:11" ht="15.6">
      <c r="B4" s="445"/>
      <c r="C4" s="352" t="s">
        <v>3783</v>
      </c>
      <c r="D4" s="352" t="s">
        <v>3784</v>
      </c>
      <c r="E4" s="359" t="s">
        <v>3785</v>
      </c>
      <c r="F4" s="352" t="s">
        <v>3783</v>
      </c>
      <c r="G4" s="352" t="s">
        <v>3784</v>
      </c>
      <c r="H4" s="352" t="s">
        <v>3785</v>
      </c>
      <c r="I4" s="352" t="s">
        <v>3783</v>
      </c>
      <c r="J4" s="352" t="s">
        <v>3784</v>
      </c>
      <c r="K4" s="352" t="s">
        <v>3785</v>
      </c>
    </row>
    <row r="5" spans="1:11">
      <c r="B5" s="179" t="s">
        <v>808</v>
      </c>
      <c r="C5" s="172">
        <f>SUM(C6:C8)</f>
        <v>29317053152</v>
      </c>
      <c r="D5" s="172">
        <f t="shared" ref="D5:G5" si="0">SUM(D6:D8)</f>
        <v>22165932764</v>
      </c>
      <c r="E5" s="172">
        <f>D5-C5</f>
        <v>-7151120388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29317053152</v>
      </c>
      <c r="J5" s="172">
        <f>D5+G5</f>
        <v>22165932764</v>
      </c>
      <c r="K5" s="172">
        <f>J5-I5</f>
        <v>-7151120388</v>
      </c>
    </row>
    <row r="6" spans="1:11">
      <c r="B6" s="175" t="s">
        <v>3786</v>
      </c>
      <c r="C6" s="173">
        <v>14818769126</v>
      </c>
      <c r="D6" s="173">
        <v>9135109889</v>
      </c>
      <c r="E6" s="180">
        <f t="shared" ref="E6:E60" si="1">D6-C6</f>
        <v>-5683659237</v>
      </c>
      <c r="F6" s="173"/>
      <c r="G6" s="173"/>
      <c r="H6" s="173">
        <f t="shared" ref="H6:H60" si="2">G6-F6</f>
        <v>0</v>
      </c>
      <c r="I6" s="173">
        <f t="shared" ref="I6:J60" si="3">C6+F6</f>
        <v>14818769126</v>
      </c>
      <c r="J6" s="173">
        <f t="shared" si="3"/>
        <v>9135109889</v>
      </c>
      <c r="K6" s="173">
        <f t="shared" ref="K6:K60" si="4">J6-I6</f>
        <v>-5683659237</v>
      </c>
    </row>
    <row r="7" spans="1:11">
      <c r="B7" s="181" t="s">
        <v>3787</v>
      </c>
      <c r="C7" s="174">
        <v>14478692151</v>
      </c>
      <c r="D7" s="174">
        <v>13030822875</v>
      </c>
      <c r="E7" s="182">
        <f t="shared" si="1"/>
        <v>-1447869276</v>
      </c>
      <c r="F7" s="174"/>
      <c r="G7" s="174"/>
      <c r="H7" s="174">
        <f t="shared" si="2"/>
        <v>0</v>
      </c>
      <c r="I7" s="174">
        <f t="shared" si="3"/>
        <v>14478692151</v>
      </c>
      <c r="J7" s="174">
        <f t="shared" si="3"/>
        <v>13030822875</v>
      </c>
      <c r="K7" s="174">
        <f t="shared" si="4"/>
        <v>-1447869276</v>
      </c>
    </row>
    <row r="8" spans="1:11">
      <c r="B8" s="175" t="s">
        <v>3788</v>
      </c>
      <c r="C8" s="173">
        <v>19591875</v>
      </c>
      <c r="D8" s="173"/>
      <c r="E8" s="180">
        <f t="shared" si="1"/>
        <v>-19591875</v>
      </c>
      <c r="F8" s="173"/>
      <c r="G8" s="173"/>
      <c r="H8" s="173">
        <f t="shared" si="2"/>
        <v>0</v>
      </c>
      <c r="I8" s="173">
        <f t="shared" si="3"/>
        <v>19591875</v>
      </c>
      <c r="J8" s="173">
        <f t="shared" si="3"/>
        <v>0</v>
      </c>
      <c r="K8" s="173">
        <f t="shared" si="4"/>
        <v>-19591875</v>
      </c>
    </row>
    <row r="9" spans="1:11">
      <c r="B9" s="179" t="s">
        <v>804</v>
      </c>
      <c r="C9" s="172">
        <f>SUM(C10:C27)</f>
        <v>111250498562</v>
      </c>
      <c r="D9" s="172">
        <f t="shared" ref="D9:G9" si="5">SUM(D10:D27)</f>
        <v>96207226775</v>
      </c>
      <c r="E9" s="172">
        <f t="shared" si="1"/>
        <v>-15043271787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111250498562</v>
      </c>
      <c r="J9" s="172">
        <f t="shared" si="3"/>
        <v>96207226775</v>
      </c>
      <c r="K9" s="172">
        <f t="shared" si="4"/>
        <v>-15043271787</v>
      </c>
    </row>
    <row r="10" spans="1:1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>
      <c r="B11" s="175" t="s">
        <v>3790</v>
      </c>
      <c r="C11" s="173"/>
      <c r="D11" s="173">
        <v>1194151490</v>
      </c>
      <c r="E11" s="180">
        <f t="shared" si="1"/>
        <v>1194151490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1194151490</v>
      </c>
      <c r="K11" s="173">
        <f t="shared" si="4"/>
        <v>1194151490</v>
      </c>
    </row>
    <row r="12" spans="1:1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>
      <c r="B13" s="175" t="s">
        <v>3792</v>
      </c>
      <c r="C13" s="173">
        <v>14818769126</v>
      </c>
      <c r="D13" s="173">
        <v>9832889620</v>
      </c>
      <c r="E13" s="180">
        <f t="shared" si="1"/>
        <v>-4985879506</v>
      </c>
      <c r="F13" s="173"/>
      <c r="G13" s="173"/>
      <c r="H13" s="173">
        <f t="shared" si="2"/>
        <v>0</v>
      </c>
      <c r="I13" s="173">
        <f t="shared" si="3"/>
        <v>14818769126</v>
      </c>
      <c r="J13" s="173">
        <f t="shared" si="3"/>
        <v>9832889620</v>
      </c>
      <c r="K13" s="173">
        <f t="shared" si="4"/>
        <v>-4985879506</v>
      </c>
    </row>
    <row r="14" spans="1:11">
      <c r="B14" s="181" t="s">
        <v>3793</v>
      </c>
      <c r="C14" s="174"/>
      <c r="D14" s="174">
        <v>248900881</v>
      </c>
      <c r="E14" s="182">
        <f t="shared" si="1"/>
        <v>248900881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248900881</v>
      </c>
      <c r="K14" s="174">
        <f t="shared" si="4"/>
        <v>248900881</v>
      </c>
    </row>
    <row r="15" spans="1:11">
      <c r="B15" s="175" t="s">
        <v>3794</v>
      </c>
      <c r="C15" s="173">
        <v>63579389492</v>
      </c>
      <c r="D15" s="173">
        <v>56997602369</v>
      </c>
      <c r="E15" s="180">
        <f t="shared" si="1"/>
        <v>-6581787123</v>
      </c>
      <c r="F15" s="173"/>
      <c r="G15" s="173"/>
      <c r="H15" s="173">
        <f t="shared" si="2"/>
        <v>0</v>
      </c>
      <c r="I15" s="173">
        <f t="shared" si="3"/>
        <v>63579389492</v>
      </c>
      <c r="J15" s="173">
        <f t="shared" si="3"/>
        <v>56997602369</v>
      </c>
      <c r="K15" s="173">
        <f t="shared" si="4"/>
        <v>-6581787123</v>
      </c>
    </row>
    <row r="16" spans="1:11">
      <c r="B16" s="181" t="s">
        <v>3795</v>
      </c>
      <c r="C16" s="174">
        <v>389260875</v>
      </c>
      <c r="D16" s="174">
        <v>227955033</v>
      </c>
      <c r="E16" s="182">
        <f t="shared" si="1"/>
        <v>-161305842</v>
      </c>
      <c r="F16" s="174"/>
      <c r="G16" s="174"/>
      <c r="H16" s="174">
        <f t="shared" si="2"/>
        <v>0</v>
      </c>
      <c r="I16" s="174">
        <f t="shared" si="3"/>
        <v>389260875</v>
      </c>
      <c r="J16" s="174">
        <f t="shared" si="3"/>
        <v>227955033</v>
      </c>
      <c r="K16" s="174">
        <f t="shared" si="4"/>
        <v>-161305842</v>
      </c>
    </row>
    <row r="17" spans="2:1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>
      <c r="B18" s="181" t="s">
        <v>3797</v>
      </c>
      <c r="C18" s="174">
        <v>1358545185</v>
      </c>
      <c r="D18" s="174">
        <v>795497527</v>
      </c>
      <c r="E18" s="182">
        <f t="shared" si="1"/>
        <v>-563047658</v>
      </c>
      <c r="F18" s="174"/>
      <c r="G18" s="174"/>
      <c r="H18" s="174">
        <f t="shared" si="2"/>
        <v>0</v>
      </c>
      <c r="I18" s="174">
        <f t="shared" si="3"/>
        <v>1358545185</v>
      </c>
      <c r="J18" s="174">
        <f t="shared" si="3"/>
        <v>795497527</v>
      </c>
      <c r="K18" s="174">
        <f t="shared" si="4"/>
        <v>-563047658</v>
      </c>
    </row>
    <row r="19" spans="2:11">
      <c r="B19" s="175" t="s">
        <v>3798</v>
      </c>
      <c r="C19" s="173">
        <v>389260875</v>
      </c>
      <c r="D19" s="173"/>
      <c r="E19" s="180">
        <f t="shared" si="1"/>
        <v>-389260875</v>
      </c>
      <c r="F19" s="173"/>
      <c r="G19" s="173"/>
      <c r="H19" s="173">
        <f t="shared" si="2"/>
        <v>0</v>
      </c>
      <c r="I19" s="173">
        <f t="shared" si="3"/>
        <v>389260875</v>
      </c>
      <c r="J19" s="173">
        <f t="shared" si="3"/>
        <v>0</v>
      </c>
      <c r="K19" s="173">
        <f t="shared" si="4"/>
        <v>-389260875</v>
      </c>
    </row>
    <row r="20" spans="2:1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>
      <c r="B21" s="175" t="s">
        <v>3800</v>
      </c>
      <c r="C21" s="173">
        <v>8039953393</v>
      </c>
      <c r="D21" s="173">
        <v>8039952929</v>
      </c>
      <c r="E21" s="180">
        <f t="shared" si="1"/>
        <v>-464</v>
      </c>
      <c r="F21" s="173"/>
      <c r="G21" s="173"/>
      <c r="H21" s="173">
        <f t="shared" si="2"/>
        <v>0</v>
      </c>
      <c r="I21" s="173">
        <f t="shared" si="3"/>
        <v>8039953393</v>
      </c>
      <c r="J21" s="173">
        <f t="shared" si="3"/>
        <v>8039952929</v>
      </c>
      <c r="K21" s="173">
        <f t="shared" si="4"/>
        <v>-464</v>
      </c>
    </row>
    <row r="22" spans="2:11">
      <c r="B22" s="181" t="s">
        <v>3801</v>
      </c>
      <c r="C22" s="174">
        <v>7599834205</v>
      </c>
      <c r="D22" s="173">
        <v>7878574352</v>
      </c>
      <c r="E22" s="182">
        <f t="shared" si="1"/>
        <v>278740147</v>
      </c>
      <c r="F22" s="174"/>
      <c r="G22" s="174"/>
      <c r="H22" s="174">
        <f t="shared" si="2"/>
        <v>0</v>
      </c>
      <c r="I22" s="174">
        <f t="shared" si="3"/>
        <v>7599834205</v>
      </c>
      <c r="J22" s="174">
        <f t="shared" si="3"/>
        <v>7878574352</v>
      </c>
      <c r="K22" s="174">
        <f t="shared" si="4"/>
        <v>278740147</v>
      </c>
    </row>
    <row r="23" spans="2:11">
      <c r="B23" s="175" t="s">
        <v>3802</v>
      </c>
      <c r="C23" s="173">
        <v>15075485411</v>
      </c>
      <c r="D23" s="173">
        <v>10991702574</v>
      </c>
      <c r="E23" s="180">
        <f t="shared" si="1"/>
        <v>-4083782837</v>
      </c>
      <c r="F23" s="173"/>
      <c r="G23" s="173"/>
      <c r="H23" s="173">
        <f t="shared" si="2"/>
        <v>0</v>
      </c>
      <c r="I23" s="173">
        <f t="shared" si="3"/>
        <v>15075485411</v>
      </c>
      <c r="J23" s="173">
        <f t="shared" si="3"/>
        <v>10991702574</v>
      </c>
      <c r="K23" s="173">
        <f t="shared" si="4"/>
        <v>-4083782837</v>
      </c>
    </row>
    <row r="24" spans="2:1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>
      <c r="B37" s="179" t="s">
        <v>803</v>
      </c>
      <c r="C37" s="172">
        <f>+SUM(C38:C39)</f>
        <v>22831861842</v>
      </c>
      <c r="D37" s="172">
        <f t="shared" ref="D37:G37" si="7">+SUM(D38:D39)</f>
        <v>35392115123</v>
      </c>
      <c r="E37" s="172">
        <f t="shared" si="1"/>
        <v>12560253281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22831861842</v>
      </c>
      <c r="J37" s="172">
        <f t="shared" si="3"/>
        <v>35392115123</v>
      </c>
      <c r="K37" s="172">
        <f t="shared" si="4"/>
        <v>12560253281</v>
      </c>
    </row>
    <row r="38" spans="2:11">
      <c r="B38" s="181" t="s">
        <v>3814</v>
      </c>
      <c r="C38" s="174">
        <v>22831861842</v>
      </c>
      <c r="D38" s="174">
        <v>35392115123</v>
      </c>
      <c r="E38" s="183">
        <f t="shared" si="1"/>
        <v>12560253281</v>
      </c>
      <c r="F38" s="174"/>
      <c r="G38" s="174"/>
      <c r="H38" s="174">
        <f t="shared" si="2"/>
        <v>0</v>
      </c>
      <c r="I38" s="174">
        <f t="shared" si="3"/>
        <v>22831861842</v>
      </c>
      <c r="J38" s="174">
        <f t="shared" si="3"/>
        <v>35392115123</v>
      </c>
      <c r="K38" s="174">
        <f t="shared" si="4"/>
        <v>12560253281</v>
      </c>
    </row>
    <row r="39" spans="2:1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>
      <c r="B40" s="179" t="s">
        <v>3742</v>
      </c>
      <c r="C40" s="172">
        <f>SUM(C41:C44)</f>
        <v>6879333505</v>
      </c>
      <c r="D40" s="172">
        <f t="shared" ref="D40:G40" si="8">SUM(D41:D44)</f>
        <v>3162528491</v>
      </c>
      <c r="E40" s="172">
        <f t="shared" si="1"/>
        <v>-3716805014</v>
      </c>
      <c r="F40" s="172">
        <f t="shared" si="8"/>
        <v>0</v>
      </c>
      <c r="G40" s="172">
        <f t="shared" si="8"/>
        <v>3781037744</v>
      </c>
      <c r="H40" s="172">
        <f t="shared" si="2"/>
        <v>3781037744</v>
      </c>
      <c r="I40" s="172">
        <f t="shared" si="3"/>
        <v>6879333505</v>
      </c>
      <c r="J40" s="172">
        <f t="shared" si="3"/>
        <v>6943566235</v>
      </c>
      <c r="K40" s="172">
        <f t="shared" si="4"/>
        <v>64232730</v>
      </c>
    </row>
    <row r="41" spans="2:11">
      <c r="B41" s="181" t="s">
        <v>3816</v>
      </c>
      <c r="C41" s="174">
        <v>6879333505</v>
      </c>
      <c r="D41" s="174">
        <v>3162528491</v>
      </c>
      <c r="E41" s="183">
        <f t="shared" si="1"/>
        <v>-3716805014</v>
      </c>
      <c r="F41" s="174"/>
      <c r="G41" s="174">
        <v>3781037744</v>
      </c>
      <c r="H41" s="174">
        <f t="shared" si="2"/>
        <v>3781037744</v>
      </c>
      <c r="I41" s="174">
        <f t="shared" si="3"/>
        <v>6879333505</v>
      </c>
      <c r="J41" s="174">
        <f t="shared" si="3"/>
        <v>6943566235</v>
      </c>
      <c r="K41" s="174">
        <f t="shared" si="4"/>
        <v>64232730</v>
      </c>
    </row>
    <row r="42" spans="2:11">
      <c r="B42" s="175" t="s">
        <v>3817</v>
      </c>
      <c r="C42" s="175"/>
      <c r="D42" s="175"/>
      <c r="E42" s="176">
        <f t="shared" si="1"/>
        <v>0</v>
      </c>
      <c r="F42" s="175"/>
      <c r="G42" s="175"/>
      <c r="H42" s="175">
        <f t="shared" si="2"/>
        <v>0</v>
      </c>
      <c r="I42" s="175">
        <f t="shared" si="3"/>
        <v>0</v>
      </c>
      <c r="J42" s="175">
        <f t="shared" si="3"/>
        <v>0</v>
      </c>
      <c r="K42" s="175">
        <f t="shared" si="4"/>
        <v>0</v>
      </c>
    </row>
    <row r="43" spans="2:11">
      <c r="B43" s="181" t="s">
        <v>7370</v>
      </c>
      <c r="C43" s="174"/>
      <c r="D43" s="174"/>
      <c r="E43" s="183">
        <f t="shared" si="1"/>
        <v>0</v>
      </c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>
      <c r="B50" s="179" t="s">
        <v>812</v>
      </c>
      <c r="C50" s="172">
        <f>SUM(C51:C53)</f>
        <v>11235048128</v>
      </c>
      <c r="D50" s="172">
        <f t="shared" ref="D50:G50" si="10">SUM(D51:D53)</f>
        <v>11234988125</v>
      </c>
      <c r="E50" s="172">
        <f t="shared" si="1"/>
        <v>-60003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11235048128</v>
      </c>
      <c r="J50" s="172">
        <f t="shared" si="3"/>
        <v>11234988125</v>
      </c>
      <c r="K50" s="172">
        <f t="shared" si="4"/>
        <v>-60003</v>
      </c>
    </row>
    <row r="51" spans="2:11">
      <c r="B51" s="181" t="s">
        <v>3822</v>
      </c>
      <c r="C51" s="174">
        <v>11235048128</v>
      </c>
      <c r="D51" s="174">
        <v>8654388842</v>
      </c>
      <c r="E51" s="183">
        <f t="shared" si="1"/>
        <v>-2580659286</v>
      </c>
      <c r="F51" s="174"/>
      <c r="G51" s="174"/>
      <c r="H51" s="174">
        <f t="shared" si="2"/>
        <v>0</v>
      </c>
      <c r="I51" s="174">
        <f t="shared" si="3"/>
        <v>11235048128</v>
      </c>
      <c r="J51" s="174">
        <f t="shared" si="3"/>
        <v>8654388842</v>
      </c>
      <c r="K51" s="174">
        <f t="shared" si="4"/>
        <v>-2580659286</v>
      </c>
    </row>
    <row r="52" spans="2:11">
      <c r="B52" s="175" t="s">
        <v>3823</v>
      </c>
      <c r="C52" s="353"/>
      <c r="D52" s="173">
        <v>2580599283</v>
      </c>
      <c r="E52" s="177">
        <f t="shared" si="1"/>
        <v>2580599283</v>
      </c>
      <c r="F52" s="173"/>
      <c r="G52" s="173"/>
      <c r="H52" s="173">
        <f t="shared" si="2"/>
        <v>0</v>
      </c>
      <c r="I52" s="173">
        <f t="shared" si="3"/>
        <v>0</v>
      </c>
      <c r="J52" s="173">
        <f t="shared" si="3"/>
        <v>2580599283</v>
      </c>
      <c r="K52" s="173">
        <f t="shared" si="4"/>
        <v>2580599283</v>
      </c>
    </row>
    <row r="53" spans="2:1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>
      <c r="B54" s="179" t="s">
        <v>811</v>
      </c>
      <c r="C54" s="172">
        <f>SUM(C55:C56)</f>
        <v>0</v>
      </c>
      <c r="D54" s="172">
        <f>SUM(D55:D56)</f>
        <v>0</v>
      </c>
      <c r="E54" s="172">
        <f t="shared" si="1"/>
        <v>0</v>
      </c>
      <c r="F54" s="172">
        <f t="shared" ref="F54:G54" si="11">SUM(F55:F56)</f>
        <v>0</v>
      </c>
      <c r="G54" s="172">
        <f t="shared" si="11"/>
        <v>0</v>
      </c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>
      <c r="B57" s="179" t="s">
        <v>3825</v>
      </c>
      <c r="C57" s="172">
        <f>SUM(C58:C60)</f>
        <v>5816391723</v>
      </c>
      <c r="D57" s="172">
        <f t="shared" ref="D57:G57" si="12">SUM(D58:D60)</f>
        <v>0</v>
      </c>
      <c r="E57" s="172">
        <f t="shared" si="1"/>
        <v>-5816391723</v>
      </c>
      <c r="F57" s="172">
        <f t="shared" si="12"/>
        <v>0</v>
      </c>
      <c r="G57" s="172">
        <f t="shared" si="12"/>
        <v>0</v>
      </c>
      <c r="H57" s="172">
        <f t="shared" si="2"/>
        <v>0</v>
      </c>
      <c r="I57" s="172">
        <f t="shared" si="3"/>
        <v>5816391723</v>
      </c>
      <c r="J57" s="172">
        <f t="shared" si="3"/>
        <v>0</v>
      </c>
      <c r="K57" s="172">
        <f t="shared" si="4"/>
        <v>-5816391723</v>
      </c>
    </row>
    <row r="58" spans="2:11">
      <c r="B58" s="181" t="s">
        <v>3826</v>
      </c>
      <c r="C58" s="174">
        <v>816391723</v>
      </c>
      <c r="D58" s="174"/>
      <c r="E58" s="183">
        <f t="shared" si="1"/>
        <v>-816391723</v>
      </c>
      <c r="F58" s="174"/>
      <c r="G58" s="174"/>
      <c r="H58" s="174">
        <f t="shared" si="2"/>
        <v>0</v>
      </c>
      <c r="I58" s="174">
        <f t="shared" si="3"/>
        <v>816391723</v>
      </c>
      <c r="J58" s="174">
        <f t="shared" si="3"/>
        <v>0</v>
      </c>
      <c r="K58" s="174">
        <f t="shared" si="4"/>
        <v>-816391723</v>
      </c>
    </row>
    <row r="59" spans="2:11">
      <c r="B59" s="175" t="s">
        <v>858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>
      <c r="B60" s="181" t="s">
        <v>3827</v>
      </c>
      <c r="C60" s="174">
        <v>5000000000</v>
      </c>
      <c r="D60" s="174"/>
      <c r="E60" s="183">
        <f t="shared" si="1"/>
        <v>-5000000000</v>
      </c>
      <c r="F60" s="174"/>
      <c r="G60" s="174"/>
      <c r="H60" s="174">
        <f t="shared" si="2"/>
        <v>0</v>
      </c>
      <c r="I60" s="174">
        <f t="shared" si="3"/>
        <v>5000000000</v>
      </c>
      <c r="J60" s="174">
        <f t="shared" si="3"/>
        <v>0</v>
      </c>
      <c r="K60" s="174">
        <f t="shared" si="4"/>
        <v>-5000000000</v>
      </c>
    </row>
    <row r="61" spans="2:11">
      <c r="B61" s="184" t="s">
        <v>846</v>
      </c>
      <c r="C61" s="178">
        <f>C5+C9+C28+C37+C40+C45+C50+C54</f>
        <v>181513795189</v>
      </c>
      <c r="D61" s="178">
        <f>D5+D9+D28+D37+D40+D45+D50+D54</f>
        <v>168162791278</v>
      </c>
      <c r="E61" s="178">
        <f>E5+E9+E28+E37+E40+E45+E50+E54</f>
        <v>-13351003911</v>
      </c>
      <c r="F61" s="178">
        <f t="shared" ref="F61:J61" si="13">F5+F9+F28+F37+F40+F45+F50+F54</f>
        <v>0</v>
      </c>
      <c r="G61" s="178">
        <f t="shared" si="13"/>
        <v>3781037744</v>
      </c>
      <c r="H61" s="178">
        <f t="shared" si="13"/>
        <v>3781037744</v>
      </c>
      <c r="I61" s="178">
        <f>I5+I9+I28+I37+I40+I45+I50+I54</f>
        <v>181513795189</v>
      </c>
      <c r="J61" s="178">
        <f t="shared" si="13"/>
        <v>171943829022</v>
      </c>
      <c r="K61" s="178">
        <f>K5+K9+K28+K37+K40+K45+K50+K54</f>
        <v>-9569966167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9AF00"/>
  </sheetPr>
  <dimension ref="A1:K61"/>
  <sheetViews>
    <sheetView showGridLines="0" zoomScale="80" zoomScaleNormal="80" workbookViewId="0">
      <pane xSplit="2" ySplit="4" topLeftCell="C14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29.44140625" style="8" customWidth="1"/>
    <col min="3" max="4" width="19.109375" style="7" bestFit="1" customWidth="1"/>
    <col min="5" max="6" width="18" style="7" bestFit="1" customWidth="1"/>
    <col min="7" max="7" width="17.109375" style="7" customWidth="1"/>
    <col min="8" max="8" width="18" style="7" bestFit="1" customWidth="1"/>
    <col min="9" max="10" width="19.109375" style="7" bestFit="1" customWidth="1"/>
    <col min="11" max="11" width="18.5546875" style="12" customWidth="1"/>
    <col min="12" max="16384" width="11.5546875" style="4"/>
  </cols>
  <sheetData>
    <row r="1" spans="1:11" ht="13.35" customHeight="1">
      <c r="A1" s="4" t="s">
        <v>3777</v>
      </c>
      <c r="B1" s="21" t="s">
        <v>783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5" t="s">
        <v>3779</v>
      </c>
      <c r="C3" s="446" t="s">
        <v>3780</v>
      </c>
      <c r="D3" s="446"/>
      <c r="E3" s="446"/>
      <c r="F3" s="446" t="s">
        <v>3781</v>
      </c>
      <c r="G3" s="446"/>
      <c r="H3" s="446"/>
      <c r="I3" s="446" t="s">
        <v>3782</v>
      </c>
      <c r="J3" s="446"/>
      <c r="K3" s="446"/>
    </row>
    <row r="4" spans="1:11" ht="13.35" customHeight="1">
      <c r="B4" s="445"/>
      <c r="C4" s="352" t="s">
        <v>3783</v>
      </c>
      <c r="D4" s="352" t="s">
        <v>3784</v>
      </c>
      <c r="E4" s="359" t="s">
        <v>3785</v>
      </c>
      <c r="F4" s="352" t="s">
        <v>3783</v>
      </c>
      <c r="G4" s="352" t="s">
        <v>3784</v>
      </c>
      <c r="H4" s="352" t="s">
        <v>3785</v>
      </c>
      <c r="I4" s="352" t="s">
        <v>3783</v>
      </c>
      <c r="J4" s="352" t="s">
        <v>3784</v>
      </c>
      <c r="K4" s="352" t="s">
        <v>3785</v>
      </c>
    </row>
    <row r="5" spans="1:11" ht="13.35" customHeight="1">
      <c r="B5" s="179" t="s">
        <v>808</v>
      </c>
      <c r="C5" s="172">
        <f>SUM(C6:C8)</f>
        <v>56164941418</v>
      </c>
      <c r="D5" s="172">
        <f>SUM(D6:D8)</f>
        <v>58360341805</v>
      </c>
      <c r="E5" s="172">
        <f>SUM(E6:E8)</f>
        <v>2195400387</v>
      </c>
      <c r="F5" s="172">
        <f t="shared" ref="F5:J5" si="0">SUM(F6:F8)</f>
        <v>0</v>
      </c>
      <c r="G5" s="172">
        <f t="shared" si="0"/>
        <v>0</v>
      </c>
      <c r="H5" s="172">
        <f>G5-F5</f>
        <v>0</v>
      </c>
      <c r="I5" s="172">
        <f>SUM(I6:I8)</f>
        <v>56164941418</v>
      </c>
      <c r="J5" s="172">
        <f t="shared" si="0"/>
        <v>58360341805</v>
      </c>
      <c r="K5" s="172">
        <f>J5-I5</f>
        <v>2195400387</v>
      </c>
    </row>
    <row r="6" spans="1:11" ht="13.35" customHeight="1">
      <c r="B6" s="175" t="s">
        <v>3786</v>
      </c>
      <c r="C6" s="173">
        <v>22844482528</v>
      </c>
      <c r="D6" s="173">
        <v>25039882915</v>
      </c>
      <c r="E6" s="180">
        <f t="shared" ref="E6:E60" si="1">D6-C6</f>
        <v>2195400387</v>
      </c>
      <c r="F6" s="173"/>
      <c r="G6" s="173"/>
      <c r="H6" s="173">
        <f t="shared" ref="H6:H60" si="2">G6-F6</f>
        <v>0</v>
      </c>
      <c r="I6" s="173">
        <f>C6+F6</f>
        <v>22844482528</v>
      </c>
      <c r="J6" s="173">
        <f>D6+G6</f>
        <v>25039882915</v>
      </c>
      <c r="K6" s="173">
        <f t="shared" ref="K6:K60" si="3">J6-I6</f>
        <v>2195400387</v>
      </c>
    </row>
    <row r="7" spans="1:11" ht="13.35" customHeight="1">
      <c r="B7" s="181" t="s">
        <v>3787</v>
      </c>
      <c r="C7" s="174">
        <v>32135608890</v>
      </c>
      <c r="D7" s="174">
        <v>32135608890</v>
      </c>
      <c r="E7" s="182">
        <f t="shared" si="1"/>
        <v>0</v>
      </c>
      <c r="F7" s="174"/>
      <c r="G7" s="174"/>
      <c r="H7" s="174">
        <f t="shared" si="2"/>
        <v>0</v>
      </c>
      <c r="I7" s="174">
        <f t="shared" ref="I7:J60" si="4">C7+F7</f>
        <v>32135608890</v>
      </c>
      <c r="J7" s="174">
        <f t="shared" si="4"/>
        <v>32135608890</v>
      </c>
      <c r="K7" s="174">
        <f t="shared" si="3"/>
        <v>0</v>
      </c>
    </row>
    <row r="8" spans="1:11" ht="13.35" customHeight="1">
      <c r="B8" s="175" t="s">
        <v>3788</v>
      </c>
      <c r="C8" s="173">
        <v>1184850000</v>
      </c>
      <c r="D8" s="173">
        <v>1184850000</v>
      </c>
      <c r="E8" s="180">
        <f t="shared" si="1"/>
        <v>0</v>
      </c>
      <c r="F8" s="173"/>
      <c r="G8" s="173"/>
      <c r="H8" s="173">
        <f t="shared" si="2"/>
        <v>0</v>
      </c>
      <c r="I8" s="173">
        <f t="shared" si="4"/>
        <v>1184850000</v>
      </c>
      <c r="J8" s="173">
        <f t="shared" si="4"/>
        <v>1184850000</v>
      </c>
      <c r="K8" s="173">
        <f t="shared" si="3"/>
        <v>0</v>
      </c>
    </row>
    <row r="9" spans="1:11" ht="13.35" customHeight="1">
      <c r="B9" s="179" t="s">
        <v>804</v>
      </c>
      <c r="C9" s="172">
        <f>SUM(C10:C27)</f>
        <v>126363156602</v>
      </c>
      <c r="D9" s="172">
        <f t="shared" ref="D9:G9" si="5">SUM(D10:D27)</f>
        <v>133441480227</v>
      </c>
      <c r="E9" s="172">
        <f>SUM(E10:E27)</f>
        <v>7078323625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4"/>
        <v>126363156602</v>
      </c>
      <c r="J9" s="172">
        <f t="shared" si="4"/>
        <v>133441480227</v>
      </c>
      <c r="K9" s="172">
        <f t="shared" si="3"/>
        <v>7078323625</v>
      </c>
    </row>
    <row r="10" spans="1:11" ht="13.35" customHeight="1">
      <c r="B10" s="181" t="s">
        <v>3789</v>
      </c>
      <c r="C10" s="174"/>
      <c r="D10" s="174"/>
      <c r="E10" s="182">
        <f>D10-C10</f>
        <v>0</v>
      </c>
      <c r="F10" s="174"/>
      <c r="G10" s="174"/>
      <c r="H10" s="174">
        <f t="shared" si="2"/>
        <v>0</v>
      </c>
      <c r="I10" s="174">
        <f t="shared" si="4"/>
        <v>0</v>
      </c>
      <c r="J10" s="174">
        <f t="shared" si="4"/>
        <v>0</v>
      </c>
      <c r="K10" s="174">
        <f t="shared" si="3"/>
        <v>0</v>
      </c>
    </row>
    <row r="11" spans="1:11" ht="13.35" customHeight="1">
      <c r="B11" s="175" t="s">
        <v>3790</v>
      </c>
      <c r="C11" s="173">
        <v>3509892000</v>
      </c>
      <c r="D11" s="173">
        <v>3509892000</v>
      </c>
      <c r="E11" s="180">
        <f t="shared" ref="E11:E23" si="6">D11-C11</f>
        <v>0</v>
      </c>
      <c r="F11" s="173"/>
      <c r="G11" s="173"/>
      <c r="H11" s="173">
        <f t="shared" si="2"/>
        <v>0</v>
      </c>
      <c r="I11" s="173">
        <f t="shared" si="4"/>
        <v>3509892000</v>
      </c>
      <c r="J11" s="173">
        <f t="shared" si="4"/>
        <v>3509892000</v>
      </c>
      <c r="K11" s="173">
        <f t="shared" si="3"/>
        <v>0</v>
      </c>
    </row>
    <row r="12" spans="1:11" ht="13.35" customHeight="1">
      <c r="B12" s="181" t="s">
        <v>3791</v>
      </c>
      <c r="C12" s="174"/>
      <c r="D12" s="174"/>
      <c r="E12" s="182">
        <f t="shared" si="6"/>
        <v>0</v>
      </c>
      <c r="F12" s="174"/>
      <c r="G12" s="174"/>
      <c r="H12" s="174">
        <f t="shared" si="2"/>
        <v>0</v>
      </c>
      <c r="I12" s="174">
        <f t="shared" si="4"/>
        <v>0</v>
      </c>
      <c r="J12" s="174">
        <f t="shared" si="4"/>
        <v>0</v>
      </c>
      <c r="K12" s="174">
        <f t="shared" si="3"/>
        <v>0</v>
      </c>
    </row>
    <row r="13" spans="1:11" ht="13.35" customHeight="1">
      <c r="B13" s="175" t="s">
        <v>3792</v>
      </c>
      <c r="C13" s="173">
        <v>22873818742</v>
      </c>
      <c r="D13" s="173">
        <v>22843818741</v>
      </c>
      <c r="E13" s="180">
        <f>D13-C13</f>
        <v>-30000001</v>
      </c>
      <c r="F13" s="173"/>
      <c r="G13" s="173"/>
      <c r="H13" s="173">
        <f t="shared" si="2"/>
        <v>0</v>
      </c>
      <c r="I13" s="173">
        <f t="shared" si="4"/>
        <v>22873818742</v>
      </c>
      <c r="J13" s="173">
        <f t="shared" si="4"/>
        <v>22843818741</v>
      </c>
      <c r="K13" s="173">
        <f t="shared" si="3"/>
        <v>-30000001</v>
      </c>
    </row>
    <row r="14" spans="1:11" ht="13.35" customHeight="1">
      <c r="B14" s="181" t="s">
        <v>3793</v>
      </c>
      <c r="C14" s="174">
        <v>16644266815</v>
      </c>
      <c r="D14" s="174">
        <v>16643476571</v>
      </c>
      <c r="E14" s="182">
        <f t="shared" si="6"/>
        <v>-790244</v>
      </c>
      <c r="F14" s="174"/>
      <c r="G14" s="174"/>
      <c r="H14" s="174">
        <f t="shared" si="2"/>
        <v>0</v>
      </c>
      <c r="I14" s="174">
        <f t="shared" si="4"/>
        <v>16644266815</v>
      </c>
      <c r="J14" s="174">
        <f t="shared" si="4"/>
        <v>16643476571</v>
      </c>
      <c r="K14" s="174">
        <f t="shared" si="3"/>
        <v>-790244</v>
      </c>
    </row>
    <row r="15" spans="1:11" ht="13.35" customHeight="1">
      <c r="B15" s="175" t="s">
        <v>3794</v>
      </c>
      <c r="C15" s="173">
        <v>62878971060</v>
      </c>
      <c r="D15" s="173">
        <v>69277173540</v>
      </c>
      <c r="E15" s="180">
        <f t="shared" si="6"/>
        <v>6398202480</v>
      </c>
      <c r="F15" s="173"/>
      <c r="G15" s="173"/>
      <c r="H15" s="173">
        <f t="shared" si="2"/>
        <v>0</v>
      </c>
      <c r="I15" s="173">
        <f t="shared" si="4"/>
        <v>62878971060</v>
      </c>
      <c r="J15" s="173">
        <f t="shared" si="4"/>
        <v>69277173540</v>
      </c>
      <c r="K15" s="173">
        <f t="shared" si="3"/>
        <v>6398202480</v>
      </c>
    </row>
    <row r="16" spans="1:11" ht="13.35" customHeight="1">
      <c r="B16" s="181" t="s">
        <v>3795</v>
      </c>
      <c r="C16" s="174">
        <v>343964684</v>
      </c>
      <c r="D16" s="174">
        <v>343964684</v>
      </c>
      <c r="E16" s="182">
        <f t="shared" si="6"/>
        <v>0</v>
      </c>
      <c r="F16" s="174"/>
      <c r="G16" s="174"/>
      <c r="H16" s="174">
        <f t="shared" si="2"/>
        <v>0</v>
      </c>
      <c r="I16" s="174">
        <f t="shared" si="4"/>
        <v>343964684</v>
      </c>
      <c r="J16" s="174">
        <f t="shared" si="4"/>
        <v>343964684</v>
      </c>
      <c r="K16" s="174">
        <f t="shared" si="3"/>
        <v>0</v>
      </c>
    </row>
    <row r="17" spans="2:11" ht="13.35" customHeight="1">
      <c r="B17" s="175" t="s">
        <v>3796</v>
      </c>
      <c r="C17" s="173">
        <v>687921492</v>
      </c>
      <c r="D17" s="173"/>
      <c r="E17" s="180">
        <f t="shared" si="6"/>
        <v>-687921492</v>
      </c>
      <c r="F17" s="173"/>
      <c r="G17" s="173"/>
      <c r="H17" s="173">
        <f t="shared" si="2"/>
        <v>0</v>
      </c>
      <c r="I17" s="173">
        <f t="shared" si="4"/>
        <v>687921492</v>
      </c>
      <c r="J17" s="173">
        <f t="shared" si="4"/>
        <v>0</v>
      </c>
      <c r="K17" s="173">
        <f t="shared" si="3"/>
        <v>-687921492</v>
      </c>
    </row>
    <row r="18" spans="2:11" ht="13.35" customHeight="1">
      <c r="B18" s="181" t="s">
        <v>3797</v>
      </c>
      <c r="C18" s="174">
        <v>1203862751</v>
      </c>
      <c r="D18" s="174">
        <v>1222165895</v>
      </c>
      <c r="E18" s="182">
        <f>D18-C18</f>
        <v>18303144</v>
      </c>
      <c r="F18" s="174"/>
      <c r="G18" s="174"/>
      <c r="H18" s="174">
        <f t="shared" si="2"/>
        <v>0</v>
      </c>
      <c r="I18" s="174">
        <f t="shared" si="4"/>
        <v>1203862751</v>
      </c>
      <c r="J18" s="174">
        <f t="shared" si="4"/>
        <v>1222165895</v>
      </c>
      <c r="K18" s="174">
        <f t="shared" si="3"/>
        <v>18303144</v>
      </c>
    </row>
    <row r="19" spans="2:11" ht="13.35" customHeight="1">
      <c r="B19" s="175" t="s">
        <v>3798</v>
      </c>
      <c r="C19" s="173">
        <v>687921492</v>
      </c>
      <c r="D19" s="173"/>
      <c r="E19" s="180">
        <f t="shared" si="6"/>
        <v>-687921492</v>
      </c>
      <c r="F19" s="173"/>
      <c r="G19" s="173"/>
      <c r="H19" s="173">
        <f t="shared" si="2"/>
        <v>0</v>
      </c>
      <c r="I19" s="173">
        <f t="shared" si="4"/>
        <v>687921492</v>
      </c>
      <c r="J19" s="173">
        <f t="shared" si="4"/>
        <v>0</v>
      </c>
      <c r="K19" s="173">
        <f t="shared" si="3"/>
        <v>-687921492</v>
      </c>
    </row>
    <row r="20" spans="2:11" ht="13.35" customHeight="1">
      <c r="B20" s="181" t="s">
        <v>3799</v>
      </c>
      <c r="C20" s="174"/>
      <c r="D20" s="174"/>
      <c r="E20" s="182">
        <f t="shared" si="6"/>
        <v>0</v>
      </c>
      <c r="F20" s="174"/>
      <c r="G20" s="174"/>
      <c r="H20" s="174">
        <f t="shared" si="2"/>
        <v>0</v>
      </c>
      <c r="I20" s="174">
        <f t="shared" si="4"/>
        <v>0</v>
      </c>
      <c r="J20" s="174">
        <f t="shared" si="4"/>
        <v>0</v>
      </c>
      <c r="K20" s="174">
        <f t="shared" si="3"/>
        <v>0</v>
      </c>
    </row>
    <row r="21" spans="2:11" ht="13.35" customHeight="1">
      <c r="B21" s="175" t="s">
        <v>3800</v>
      </c>
      <c r="C21" s="173">
        <v>7293992038</v>
      </c>
      <c r="D21" s="173">
        <v>8651531881</v>
      </c>
      <c r="E21" s="180">
        <f t="shared" si="6"/>
        <v>1357539843</v>
      </c>
      <c r="F21" s="173"/>
      <c r="G21" s="173"/>
      <c r="H21" s="173">
        <f t="shared" si="2"/>
        <v>0</v>
      </c>
      <c r="I21" s="173">
        <f t="shared" si="4"/>
        <v>7293992038</v>
      </c>
      <c r="J21" s="173">
        <f t="shared" si="4"/>
        <v>8651531881</v>
      </c>
      <c r="K21" s="173">
        <f t="shared" si="3"/>
        <v>1357539843</v>
      </c>
    </row>
    <row r="22" spans="2:11" ht="13.35" customHeight="1">
      <c r="B22" s="181" t="s">
        <v>3801</v>
      </c>
      <c r="C22" s="174">
        <v>2500750007</v>
      </c>
      <c r="D22" s="174">
        <v>3211661394</v>
      </c>
      <c r="E22" s="182">
        <f t="shared" si="6"/>
        <v>710911387</v>
      </c>
      <c r="F22" s="174"/>
      <c r="G22" s="174"/>
      <c r="H22" s="174">
        <f t="shared" si="2"/>
        <v>0</v>
      </c>
      <c r="I22" s="174">
        <f t="shared" si="4"/>
        <v>2500750007</v>
      </c>
      <c r="J22" s="174">
        <f t="shared" si="4"/>
        <v>3211661394</v>
      </c>
      <c r="K22" s="174">
        <f t="shared" si="3"/>
        <v>710911387</v>
      </c>
    </row>
    <row r="23" spans="2:11" ht="13.35" customHeight="1">
      <c r="B23" s="175" t="s">
        <v>3802</v>
      </c>
      <c r="C23" s="173">
        <v>7737795521</v>
      </c>
      <c r="D23" s="173">
        <v>7737795521</v>
      </c>
      <c r="E23" s="180">
        <f t="shared" si="6"/>
        <v>0</v>
      </c>
      <c r="F23" s="173"/>
      <c r="G23" s="173"/>
      <c r="H23" s="173">
        <f t="shared" si="2"/>
        <v>0</v>
      </c>
      <c r="I23" s="173">
        <f t="shared" si="4"/>
        <v>7737795521</v>
      </c>
      <c r="J23" s="173">
        <f t="shared" si="4"/>
        <v>7737795521</v>
      </c>
      <c r="K23" s="173">
        <f t="shared" si="3"/>
        <v>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4"/>
        <v>0</v>
      </c>
      <c r="J24" s="174">
        <f t="shared" si="4"/>
        <v>0</v>
      </c>
      <c r="K24" s="174">
        <f t="shared" si="3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4"/>
        <v>0</v>
      </c>
      <c r="J25" s="173">
        <f t="shared" si="4"/>
        <v>0</v>
      </c>
      <c r="K25" s="173">
        <f t="shared" si="3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4"/>
        <v>0</v>
      </c>
      <c r="J26" s="174">
        <f t="shared" si="4"/>
        <v>0</v>
      </c>
      <c r="K26" s="174">
        <f t="shared" si="3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4"/>
        <v>0</v>
      </c>
      <c r="J27" s="173">
        <f t="shared" si="4"/>
        <v>0</v>
      </c>
      <c r="K27" s="173">
        <f t="shared" si="3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7">SUM(D29:D36)</f>
        <v>0</v>
      </c>
      <c r="E28" s="172">
        <f t="shared" si="7"/>
        <v>0</v>
      </c>
      <c r="F28" s="172">
        <f t="shared" si="7"/>
        <v>0</v>
      </c>
      <c r="G28" s="172">
        <f t="shared" si="7"/>
        <v>0</v>
      </c>
      <c r="H28" s="172">
        <f t="shared" si="2"/>
        <v>0</v>
      </c>
      <c r="I28" s="172">
        <f t="shared" si="4"/>
        <v>0</v>
      </c>
      <c r="J28" s="172">
        <f t="shared" si="4"/>
        <v>0</v>
      </c>
      <c r="K28" s="172">
        <f t="shared" si="3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4"/>
        <v>0</v>
      </c>
      <c r="J29" s="174">
        <f t="shared" si="4"/>
        <v>0</v>
      </c>
      <c r="K29" s="174">
        <f t="shared" si="3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4"/>
        <v>0</v>
      </c>
      <c r="J30" s="173">
        <f t="shared" si="4"/>
        <v>0</v>
      </c>
      <c r="K30" s="173">
        <f t="shared" si="3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4"/>
        <v>0</v>
      </c>
      <c r="J31" s="174">
        <f t="shared" si="4"/>
        <v>0</v>
      </c>
      <c r="K31" s="174">
        <f t="shared" si="3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4"/>
        <v>0</v>
      </c>
      <c r="J32" s="173">
        <f t="shared" si="4"/>
        <v>0</v>
      </c>
      <c r="K32" s="173">
        <f t="shared" si="3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4"/>
        <v>0</v>
      </c>
      <c r="J33" s="174">
        <f t="shared" si="4"/>
        <v>0</v>
      </c>
      <c r="K33" s="174">
        <f t="shared" si="3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4"/>
        <v>0</v>
      </c>
      <c r="J34" s="173">
        <f t="shared" si="4"/>
        <v>0</v>
      </c>
      <c r="K34" s="173">
        <f t="shared" si="3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4"/>
        <v>0</v>
      </c>
      <c r="J35" s="174">
        <f t="shared" si="4"/>
        <v>0</v>
      </c>
      <c r="K35" s="174">
        <f t="shared" si="3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4"/>
        <v>0</v>
      </c>
      <c r="J36" s="173">
        <f t="shared" si="4"/>
        <v>0</v>
      </c>
      <c r="K36" s="173">
        <f t="shared" si="3"/>
        <v>0</v>
      </c>
    </row>
    <row r="37" spans="2:11" ht="13.35" customHeight="1">
      <c r="B37" s="179" t="s">
        <v>803</v>
      </c>
      <c r="C37" s="172">
        <f>+SUM(C38:C39)</f>
        <v>45132904426</v>
      </c>
      <c r="D37" s="172">
        <f t="shared" ref="D37:G37" si="8">+SUM(D38:D39)</f>
        <v>43645014841</v>
      </c>
      <c r="E37" s="172">
        <f t="shared" si="8"/>
        <v>-1487889585</v>
      </c>
      <c r="F37" s="172">
        <f t="shared" si="8"/>
        <v>0</v>
      </c>
      <c r="G37" s="172">
        <f t="shared" si="8"/>
        <v>0</v>
      </c>
      <c r="H37" s="172">
        <f t="shared" si="2"/>
        <v>0</v>
      </c>
      <c r="I37" s="172">
        <f t="shared" si="4"/>
        <v>45132904426</v>
      </c>
      <c r="J37" s="172">
        <f t="shared" si="4"/>
        <v>43645014841</v>
      </c>
      <c r="K37" s="172">
        <f t="shared" si="3"/>
        <v>-1487889585</v>
      </c>
    </row>
    <row r="38" spans="2:11" ht="13.35" customHeight="1">
      <c r="B38" s="181" t="s">
        <v>3814</v>
      </c>
      <c r="C38" s="174">
        <v>45132904426</v>
      </c>
      <c r="D38" s="174">
        <v>43645014841</v>
      </c>
      <c r="E38" s="183">
        <f t="shared" si="1"/>
        <v>-1487889585</v>
      </c>
      <c r="F38" s="174"/>
      <c r="G38" s="174"/>
      <c r="H38" s="174">
        <f t="shared" si="2"/>
        <v>0</v>
      </c>
      <c r="I38" s="174">
        <f t="shared" si="4"/>
        <v>45132904426</v>
      </c>
      <c r="J38" s="174">
        <f t="shared" si="4"/>
        <v>43645014841</v>
      </c>
      <c r="K38" s="174">
        <f t="shared" si="3"/>
        <v>-1487889585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4"/>
        <v>0</v>
      </c>
      <c r="J39" s="173">
        <f t="shared" si="4"/>
        <v>0</v>
      </c>
      <c r="K39" s="173">
        <f t="shared" si="3"/>
        <v>0</v>
      </c>
    </row>
    <row r="40" spans="2:11" ht="13.35" customHeight="1">
      <c r="B40" s="179" t="s">
        <v>3742</v>
      </c>
      <c r="C40" s="172">
        <f>SUM(C41:C44)</f>
        <v>3331363945</v>
      </c>
      <c r="D40" s="172">
        <f t="shared" ref="D40:G40" si="9">SUM(D41:D44)</f>
        <v>2440567105</v>
      </c>
      <c r="E40" s="172">
        <f t="shared" si="9"/>
        <v>-890796840</v>
      </c>
      <c r="F40" s="172">
        <f t="shared" si="9"/>
        <v>0</v>
      </c>
      <c r="G40" s="172">
        <f t="shared" si="9"/>
        <v>0</v>
      </c>
      <c r="H40" s="172">
        <f t="shared" si="2"/>
        <v>0</v>
      </c>
      <c r="I40" s="172">
        <f t="shared" si="4"/>
        <v>3331363945</v>
      </c>
      <c r="J40" s="172">
        <f t="shared" si="4"/>
        <v>2440567105</v>
      </c>
      <c r="K40" s="172">
        <f t="shared" si="3"/>
        <v>-890796840</v>
      </c>
    </row>
    <row r="41" spans="2:11" ht="13.35" customHeight="1">
      <c r="B41" s="181" t="s">
        <v>3816</v>
      </c>
      <c r="C41" s="174">
        <v>3331363945</v>
      </c>
      <c r="D41" s="174">
        <v>2440567105</v>
      </c>
      <c r="E41" s="183">
        <f t="shared" si="1"/>
        <v>-890796840</v>
      </c>
      <c r="F41" s="174"/>
      <c r="G41" s="174"/>
      <c r="H41" s="174">
        <f t="shared" si="2"/>
        <v>0</v>
      </c>
      <c r="I41" s="174">
        <f t="shared" si="4"/>
        <v>3331363945</v>
      </c>
      <c r="J41" s="174">
        <f t="shared" si="4"/>
        <v>2440567105</v>
      </c>
      <c r="K41" s="174">
        <f t="shared" si="3"/>
        <v>-890796840</v>
      </c>
    </row>
    <row r="42" spans="2:11" ht="13.35" customHeight="1">
      <c r="B42" s="175" t="s">
        <v>3817</v>
      </c>
      <c r="C42" s="173"/>
      <c r="D42" s="175"/>
      <c r="E42" s="177">
        <f t="shared" si="1"/>
        <v>0</v>
      </c>
      <c r="F42" s="175"/>
      <c r="G42" s="175"/>
      <c r="H42" s="175">
        <f t="shared" si="2"/>
        <v>0</v>
      </c>
      <c r="I42" s="175">
        <f t="shared" si="4"/>
        <v>0</v>
      </c>
      <c r="J42" s="175">
        <f t="shared" si="4"/>
        <v>0</v>
      </c>
      <c r="K42" s="175">
        <f t="shared" si="3"/>
        <v>0</v>
      </c>
    </row>
    <row r="43" spans="2:11" ht="13.35" customHeight="1">
      <c r="B43" s="181" t="s">
        <v>7370</v>
      </c>
      <c r="C43" s="174"/>
      <c r="D43" s="174"/>
      <c r="E43" s="183">
        <f t="shared" si="1"/>
        <v>0</v>
      </c>
      <c r="F43" s="174"/>
      <c r="G43" s="174"/>
      <c r="H43" s="174">
        <f t="shared" si="2"/>
        <v>0</v>
      </c>
      <c r="I43" s="174">
        <f t="shared" si="4"/>
        <v>0</v>
      </c>
      <c r="J43" s="174">
        <f t="shared" si="4"/>
        <v>0</v>
      </c>
      <c r="K43" s="174">
        <f t="shared" si="3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4"/>
        <v>0</v>
      </c>
      <c r="J44" s="173">
        <f t="shared" si="4"/>
        <v>0</v>
      </c>
      <c r="K44" s="173">
        <f t="shared" si="3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10">SUM(D46:D49)</f>
        <v>0</v>
      </c>
      <c r="E45" s="172">
        <f t="shared" si="1"/>
        <v>0</v>
      </c>
      <c r="F45" s="172">
        <f t="shared" si="10"/>
        <v>0</v>
      </c>
      <c r="G45" s="172">
        <f t="shared" si="10"/>
        <v>0</v>
      </c>
      <c r="H45" s="172">
        <f t="shared" si="2"/>
        <v>0</v>
      </c>
      <c r="I45" s="172">
        <f t="shared" si="4"/>
        <v>0</v>
      </c>
      <c r="J45" s="172">
        <f t="shared" si="4"/>
        <v>0</v>
      </c>
      <c r="K45" s="172">
        <f t="shared" si="3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4"/>
        <v>0</v>
      </c>
      <c r="J46" s="174">
        <f t="shared" si="4"/>
        <v>0</v>
      </c>
      <c r="K46" s="174">
        <f t="shared" si="3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4"/>
        <v>0</v>
      </c>
      <c r="J47" s="173">
        <f t="shared" si="4"/>
        <v>0</v>
      </c>
      <c r="K47" s="173">
        <f t="shared" si="3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4"/>
        <v>0</v>
      </c>
      <c r="J48" s="174">
        <f t="shared" si="4"/>
        <v>0</v>
      </c>
      <c r="K48" s="174">
        <f t="shared" si="3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4"/>
        <v>0</v>
      </c>
      <c r="J49" s="173">
        <f t="shared" si="4"/>
        <v>0</v>
      </c>
      <c r="K49" s="173">
        <f t="shared" si="3"/>
        <v>0</v>
      </c>
    </row>
    <row r="50" spans="2:11" ht="13.35" customHeight="1">
      <c r="B50" s="179" t="s">
        <v>812</v>
      </c>
      <c r="C50" s="172">
        <f>SUM(C51:C53)</f>
        <v>8997077275</v>
      </c>
      <c r="D50" s="172">
        <f t="shared" ref="D50:G50" si="11">SUM(D51:D53)</f>
        <v>8997077275</v>
      </c>
      <c r="E50" s="172">
        <f t="shared" si="11"/>
        <v>9.5367431640625E-7</v>
      </c>
      <c r="F50" s="172">
        <f t="shared" si="11"/>
        <v>0</v>
      </c>
      <c r="G50" s="172">
        <f t="shared" si="11"/>
        <v>0</v>
      </c>
      <c r="H50" s="172">
        <f t="shared" si="2"/>
        <v>0</v>
      </c>
      <c r="I50" s="172">
        <f t="shared" si="4"/>
        <v>8997077275</v>
      </c>
      <c r="J50" s="172">
        <f t="shared" si="4"/>
        <v>8997077275</v>
      </c>
      <c r="K50" s="172">
        <f t="shared" si="3"/>
        <v>0</v>
      </c>
    </row>
    <row r="51" spans="2:11" ht="13.35" customHeight="1">
      <c r="B51" s="181" t="s">
        <v>3822</v>
      </c>
      <c r="C51" s="174">
        <v>6930521710.4341726</v>
      </c>
      <c r="D51" s="174">
        <v>6930522895</v>
      </c>
      <c r="E51" s="183">
        <f t="shared" si="1"/>
        <v>1184.5658273696899</v>
      </c>
      <c r="F51" s="174"/>
      <c r="G51" s="174"/>
      <c r="H51" s="174">
        <f t="shared" si="2"/>
        <v>0</v>
      </c>
      <c r="I51" s="174">
        <f t="shared" si="4"/>
        <v>6930521710.4341726</v>
      </c>
      <c r="J51" s="174">
        <f t="shared" si="4"/>
        <v>6930522895</v>
      </c>
      <c r="K51" s="174">
        <f t="shared" si="3"/>
        <v>1184.5658273696899</v>
      </c>
    </row>
    <row r="52" spans="2:11" ht="13.35" customHeight="1">
      <c r="B52" s="175" t="s">
        <v>3823</v>
      </c>
      <c r="C52" s="173">
        <v>2066555564.5658264</v>
      </c>
      <c r="D52" s="173">
        <v>2066554380</v>
      </c>
      <c r="E52" s="177">
        <f t="shared" si="1"/>
        <v>-1184.5658264160156</v>
      </c>
      <c r="F52" s="173"/>
      <c r="G52" s="173"/>
      <c r="H52" s="173">
        <f t="shared" si="2"/>
        <v>0</v>
      </c>
      <c r="I52" s="173">
        <f t="shared" si="4"/>
        <v>2066555564.5658264</v>
      </c>
      <c r="J52" s="173">
        <f t="shared" si="4"/>
        <v>2066554380</v>
      </c>
      <c r="K52" s="173">
        <f t="shared" si="3"/>
        <v>-1184.5658264160156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4"/>
        <v>0</v>
      </c>
      <c r="J53" s="174">
        <f t="shared" si="4"/>
        <v>0</v>
      </c>
      <c r="K53" s="174">
        <f t="shared" si="3"/>
        <v>0</v>
      </c>
    </row>
    <row r="54" spans="2:11" ht="13.35" customHeight="1">
      <c r="B54" s="179" t="s">
        <v>811</v>
      </c>
      <c r="C54" s="172">
        <f>SUM(C55:C56)</f>
        <v>0</v>
      </c>
      <c r="D54" s="172">
        <f>SUM(D55:D56)</f>
        <v>0</v>
      </c>
      <c r="E54" s="172">
        <f>SUM(E55:E56)</f>
        <v>0</v>
      </c>
      <c r="F54" s="172">
        <f t="shared" ref="F54:G54" si="12">SUM(F55:F56)</f>
        <v>0</v>
      </c>
      <c r="G54" s="172">
        <f t="shared" si="12"/>
        <v>0</v>
      </c>
      <c r="H54" s="172">
        <f t="shared" si="2"/>
        <v>0</v>
      </c>
      <c r="I54" s="172">
        <f t="shared" si="4"/>
        <v>0</v>
      </c>
      <c r="J54" s="172">
        <f t="shared" si="4"/>
        <v>0</v>
      </c>
      <c r="K54" s="172">
        <f t="shared" si="3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4"/>
        <v>0</v>
      </c>
      <c r="J55" s="174">
        <f t="shared" si="4"/>
        <v>0</v>
      </c>
      <c r="K55" s="174">
        <f t="shared" si="3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4"/>
        <v>0</v>
      </c>
      <c r="J56" s="173">
        <f t="shared" si="4"/>
        <v>0</v>
      </c>
      <c r="K56" s="173">
        <f t="shared" si="3"/>
        <v>0</v>
      </c>
    </row>
    <row r="57" spans="2:11" ht="13.35" customHeight="1">
      <c r="B57" s="179" t="s">
        <v>3825</v>
      </c>
      <c r="C57" s="172">
        <f>SUM(C58:C60)</f>
        <v>2386038441</v>
      </c>
      <c r="D57" s="172">
        <f t="shared" ref="D57:G57" si="13">SUM(D58:D60)</f>
        <v>0</v>
      </c>
      <c r="E57" s="172">
        <f t="shared" si="13"/>
        <v>-2386038441</v>
      </c>
      <c r="F57" s="172">
        <f t="shared" si="13"/>
        <v>0</v>
      </c>
      <c r="G57" s="172">
        <f t="shared" si="13"/>
        <v>0</v>
      </c>
      <c r="H57" s="172">
        <f t="shared" si="2"/>
        <v>0</v>
      </c>
      <c r="I57" s="172">
        <f t="shared" si="4"/>
        <v>2386038441</v>
      </c>
      <c r="J57" s="172">
        <f t="shared" si="4"/>
        <v>0</v>
      </c>
      <c r="K57" s="172">
        <f t="shared" si="3"/>
        <v>-2386038441</v>
      </c>
    </row>
    <row r="58" spans="2:11" ht="13.35" customHeight="1">
      <c r="B58" s="181" t="s">
        <v>3828</v>
      </c>
      <c r="C58" s="174">
        <v>1186038441</v>
      </c>
      <c r="D58" s="174"/>
      <c r="E58" s="183">
        <f t="shared" si="1"/>
        <v>-1186038441</v>
      </c>
      <c r="F58" s="174"/>
      <c r="G58" s="174"/>
      <c r="H58" s="174">
        <f t="shared" si="2"/>
        <v>0</v>
      </c>
      <c r="I58" s="174">
        <f t="shared" si="4"/>
        <v>1186038441</v>
      </c>
      <c r="J58" s="174">
        <f t="shared" si="4"/>
        <v>0</v>
      </c>
      <c r="K58" s="174">
        <f t="shared" si="3"/>
        <v>-1186038441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4"/>
        <v>0</v>
      </c>
      <c r="J59" s="173">
        <f t="shared" si="4"/>
        <v>0</v>
      </c>
      <c r="K59" s="173">
        <f t="shared" si="3"/>
        <v>0</v>
      </c>
    </row>
    <row r="60" spans="2:11" ht="13.35" customHeight="1">
      <c r="B60" s="181" t="s">
        <v>3827</v>
      </c>
      <c r="C60" s="174">
        <v>1200000000</v>
      </c>
      <c r="D60" s="174"/>
      <c r="E60" s="183">
        <f t="shared" si="1"/>
        <v>-1200000000</v>
      </c>
      <c r="F60" s="174"/>
      <c r="G60" s="174"/>
      <c r="H60" s="174">
        <f t="shared" si="2"/>
        <v>0</v>
      </c>
      <c r="I60" s="174">
        <f t="shared" si="4"/>
        <v>1200000000</v>
      </c>
      <c r="J60" s="174">
        <f t="shared" si="4"/>
        <v>0</v>
      </c>
      <c r="K60" s="174">
        <f t="shared" si="3"/>
        <v>-1200000000</v>
      </c>
    </row>
    <row r="61" spans="2:11" ht="13.35" customHeight="1">
      <c r="B61" s="184" t="s">
        <v>846</v>
      </c>
      <c r="C61" s="178">
        <f>C5+C9+C28+C37+C40+C45+C50+C54</f>
        <v>239989443666</v>
      </c>
      <c r="D61" s="178">
        <f>D5+D9+D28+D37+D40+D45+D50+D54</f>
        <v>246884481253</v>
      </c>
      <c r="E61" s="178">
        <f>E5+E9+E28+E37+E40+E45+E50+E54</f>
        <v>6895037587.000001</v>
      </c>
      <c r="F61" s="178">
        <f t="shared" ref="F61:H61" si="14">F5+F9+F28+F37+F40+F45+F50+F54</f>
        <v>0</v>
      </c>
      <c r="G61" s="178">
        <f t="shared" si="14"/>
        <v>0</v>
      </c>
      <c r="H61" s="178">
        <f t="shared" si="14"/>
        <v>0</v>
      </c>
      <c r="I61" s="178">
        <f>I5+I9+I28+I37+I40+I45+I50+I54</f>
        <v>239989443666</v>
      </c>
      <c r="J61" s="178">
        <f>J5+J9+J28+J37+J40+J45+J50+J54</f>
        <v>246884481253</v>
      </c>
      <c r="K61" s="178">
        <f>K5+K9+K28+K37+K40+K45+K50+K54</f>
        <v>6895037587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79AF00"/>
  </sheetPr>
  <dimension ref="A1:K61"/>
  <sheetViews>
    <sheetView showGridLines="0" zoomScale="80" zoomScaleNormal="80" workbookViewId="0">
      <pane xSplit="3" ySplit="4" topLeftCell="E19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8.44140625" style="8" bestFit="1" customWidth="1"/>
    <col min="3" max="3" width="19.109375" style="7" bestFit="1" customWidth="1"/>
    <col min="4" max="4" width="19.109375" style="7" customWidth="1"/>
    <col min="5" max="6" width="19.109375" style="7" bestFit="1" customWidth="1"/>
    <col min="7" max="7" width="17.109375" style="7" customWidth="1"/>
    <col min="8" max="8" width="19.109375" style="7" bestFit="1" customWidth="1"/>
    <col min="9" max="9" width="19.44140625" style="7" customWidth="1"/>
    <col min="10" max="10" width="19.109375" style="7" bestFit="1" customWidth="1"/>
    <col min="11" max="11" width="18.5546875" style="7" customWidth="1"/>
    <col min="12" max="16384" width="11.5546875" style="4"/>
  </cols>
  <sheetData>
    <row r="1" spans="1:11" ht="13.35" customHeight="1">
      <c r="A1" s="4" t="s">
        <v>3777</v>
      </c>
      <c r="B1" s="21" t="s">
        <v>784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5" t="s">
        <v>3779</v>
      </c>
      <c r="C3" s="446" t="s">
        <v>3780</v>
      </c>
      <c r="D3" s="446"/>
      <c r="E3" s="446"/>
      <c r="F3" s="446" t="s">
        <v>3781</v>
      </c>
      <c r="G3" s="446"/>
      <c r="H3" s="446"/>
      <c r="I3" s="446" t="s">
        <v>3782</v>
      </c>
      <c r="J3" s="446"/>
      <c r="K3" s="446"/>
    </row>
    <row r="4" spans="1:11" ht="13.35" customHeight="1">
      <c r="B4" s="445"/>
      <c r="C4" s="352" t="s">
        <v>3783</v>
      </c>
      <c r="D4" s="352" t="s">
        <v>3784</v>
      </c>
      <c r="E4" s="359" t="s">
        <v>3785</v>
      </c>
      <c r="F4" s="352" t="s">
        <v>3783</v>
      </c>
      <c r="G4" s="352" t="s">
        <v>3784</v>
      </c>
      <c r="H4" s="352" t="s">
        <v>3785</v>
      </c>
      <c r="I4" s="352" t="s">
        <v>3783</v>
      </c>
      <c r="J4" s="352" t="s">
        <v>3784</v>
      </c>
      <c r="K4" s="352" t="s">
        <v>3785</v>
      </c>
    </row>
    <row r="5" spans="1:11" ht="13.35" customHeight="1">
      <c r="B5" s="179" t="s">
        <v>808</v>
      </c>
      <c r="C5" s="172">
        <f>SUM(C6:C8)</f>
        <v>24414546091</v>
      </c>
      <c r="D5" s="172">
        <f t="shared" ref="D5:G5" si="0">SUM(D6:D8)</f>
        <v>22414069658</v>
      </c>
      <c r="E5" s="172">
        <f>D5-C5</f>
        <v>-2000476433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24414546091</v>
      </c>
      <c r="J5" s="172">
        <f>D5+G5</f>
        <v>22414069658</v>
      </c>
      <c r="K5" s="172">
        <f>J5-I5</f>
        <v>-2000476433</v>
      </c>
    </row>
    <row r="6" spans="1:11" ht="13.35" customHeight="1">
      <c r="B6" s="175" t="s">
        <v>3786</v>
      </c>
      <c r="C6" s="173">
        <v>9801166963</v>
      </c>
      <c r="D6" s="173">
        <v>9268774394</v>
      </c>
      <c r="E6" s="180">
        <f t="shared" ref="E6:E60" si="1">D6-C6</f>
        <v>-532392569</v>
      </c>
      <c r="F6" s="173"/>
      <c r="G6" s="173"/>
      <c r="H6" s="173">
        <f t="shared" ref="H6:H60" si="2">G6-F6</f>
        <v>0</v>
      </c>
      <c r="I6" s="173">
        <f t="shared" ref="I6:J60" si="3">C6+F6</f>
        <v>9801166963</v>
      </c>
      <c r="J6" s="173">
        <f t="shared" si="3"/>
        <v>9268774394</v>
      </c>
      <c r="K6" s="173">
        <f t="shared" ref="K6:K60" si="4">J6-I6</f>
        <v>-532392569</v>
      </c>
    </row>
    <row r="7" spans="1:11" ht="13.35" customHeight="1">
      <c r="B7" s="181" t="s">
        <v>3787</v>
      </c>
      <c r="C7" s="174">
        <v>14605883628</v>
      </c>
      <c r="D7" s="174">
        <v>13145295264</v>
      </c>
      <c r="E7" s="182">
        <f t="shared" si="1"/>
        <v>-1460588364</v>
      </c>
      <c r="F7" s="174"/>
      <c r="G7" s="174"/>
      <c r="H7" s="174">
        <f t="shared" si="2"/>
        <v>0</v>
      </c>
      <c r="I7" s="174">
        <f t="shared" si="3"/>
        <v>14605883628</v>
      </c>
      <c r="J7" s="174">
        <f t="shared" si="3"/>
        <v>13145295264</v>
      </c>
      <c r="K7" s="174">
        <f t="shared" si="4"/>
        <v>-1460588364</v>
      </c>
    </row>
    <row r="8" spans="1:11" ht="13.35" customHeight="1">
      <c r="B8" s="175" t="s">
        <v>3788</v>
      </c>
      <c r="C8" s="173">
        <v>7495500</v>
      </c>
      <c r="D8" s="173"/>
      <c r="E8" s="180">
        <f t="shared" si="1"/>
        <v>-7495500</v>
      </c>
      <c r="F8" s="173"/>
      <c r="G8" s="173"/>
      <c r="H8" s="173">
        <f t="shared" si="2"/>
        <v>0</v>
      </c>
      <c r="I8" s="173">
        <f t="shared" si="3"/>
        <v>7495500</v>
      </c>
      <c r="J8" s="173">
        <f t="shared" si="3"/>
        <v>0</v>
      </c>
      <c r="K8" s="173">
        <f t="shared" si="4"/>
        <v>-7495500</v>
      </c>
    </row>
    <row r="9" spans="1:11" ht="13.35" customHeight="1">
      <c r="B9" s="179" t="s">
        <v>804</v>
      </c>
      <c r="C9" s="172">
        <f>SUM(C10:C27)</f>
        <v>68539544727.207108</v>
      </c>
      <c r="D9" s="172">
        <f t="shared" ref="D9:G9" si="5">SUM(D10:D27)</f>
        <v>67441494329</v>
      </c>
      <c r="E9" s="172">
        <f t="shared" si="1"/>
        <v>-1098050398.2071075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68539544727.207108</v>
      </c>
      <c r="J9" s="172">
        <f t="shared" si="3"/>
        <v>67441494329</v>
      </c>
      <c r="K9" s="172">
        <f t="shared" si="4"/>
        <v>-1098050398.2071075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>
        <v>9801166963</v>
      </c>
      <c r="D13" s="173">
        <v>6438453492</v>
      </c>
      <c r="E13" s="180">
        <f t="shared" si="1"/>
        <v>-3362713471</v>
      </c>
      <c r="F13" s="173"/>
      <c r="G13" s="173"/>
      <c r="H13" s="173">
        <f t="shared" si="2"/>
        <v>0</v>
      </c>
      <c r="I13" s="173">
        <f t="shared" si="3"/>
        <v>9801166963</v>
      </c>
      <c r="J13" s="173">
        <f t="shared" si="3"/>
        <v>6438453492</v>
      </c>
      <c r="K13" s="173">
        <f t="shared" si="4"/>
        <v>-3362713471</v>
      </c>
    </row>
    <row r="14" spans="1:11" ht="13.35" customHeight="1">
      <c r="B14" s="181" t="s">
        <v>3793</v>
      </c>
      <c r="C14" s="174"/>
      <c r="D14" s="174">
        <v>206155062</v>
      </c>
      <c r="E14" s="182">
        <f t="shared" si="1"/>
        <v>206155062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206155062</v>
      </c>
      <c r="K14" s="174">
        <f t="shared" si="4"/>
        <v>206155062</v>
      </c>
    </row>
    <row r="15" spans="1:11" ht="13.35" customHeight="1">
      <c r="B15" s="175" t="s">
        <v>3794</v>
      </c>
      <c r="C15" s="173">
        <v>50246614880</v>
      </c>
      <c r="D15" s="173">
        <v>50089874006</v>
      </c>
      <c r="E15" s="180">
        <f t="shared" si="1"/>
        <v>-156740874</v>
      </c>
      <c r="F15" s="173"/>
      <c r="G15" s="173"/>
      <c r="H15" s="173">
        <f t="shared" si="2"/>
        <v>0</v>
      </c>
      <c r="I15" s="173">
        <f t="shared" si="3"/>
        <v>50246614880</v>
      </c>
      <c r="J15" s="173">
        <f t="shared" si="3"/>
        <v>50089874006</v>
      </c>
      <c r="K15" s="173">
        <f t="shared" si="4"/>
        <v>-156740874</v>
      </c>
    </row>
    <row r="16" spans="1:11" ht="13.35" customHeight="1">
      <c r="B16" s="181" t="s">
        <v>3795</v>
      </c>
      <c r="C16" s="174">
        <v>27521500.827973235</v>
      </c>
      <c r="D16" s="174">
        <v>89539354</v>
      </c>
      <c r="E16" s="182">
        <f t="shared" si="1"/>
        <v>62017853.172026768</v>
      </c>
      <c r="F16" s="174"/>
      <c r="G16" s="174"/>
      <c r="H16" s="174">
        <f t="shared" si="2"/>
        <v>0</v>
      </c>
      <c r="I16" s="174">
        <f t="shared" si="3"/>
        <v>27521500.827973235</v>
      </c>
      <c r="J16" s="174">
        <f t="shared" si="3"/>
        <v>89539354</v>
      </c>
      <c r="K16" s="174">
        <f t="shared" si="4"/>
        <v>62017853.172026768</v>
      </c>
    </row>
    <row r="17" spans="2:11" ht="13.35" customHeight="1">
      <c r="B17" s="175" t="s">
        <v>3796</v>
      </c>
      <c r="C17" s="173"/>
      <c r="D17" s="173">
        <v>81632106</v>
      </c>
      <c r="E17" s="180">
        <f t="shared" si="1"/>
        <v>81632106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81632106</v>
      </c>
      <c r="K17" s="173">
        <f t="shared" si="4"/>
        <v>81632106</v>
      </c>
    </row>
    <row r="18" spans="2:11" ht="13.35" customHeight="1">
      <c r="B18" s="181" t="s">
        <v>3797</v>
      </c>
      <c r="C18" s="174">
        <v>95653684.624056324</v>
      </c>
      <c r="D18" s="174">
        <v>317765577</v>
      </c>
      <c r="E18" s="182">
        <f t="shared" si="1"/>
        <v>222111892.37594366</v>
      </c>
      <c r="F18" s="174"/>
      <c r="G18" s="174"/>
      <c r="H18" s="174">
        <f t="shared" si="2"/>
        <v>0</v>
      </c>
      <c r="I18" s="174">
        <f t="shared" si="3"/>
        <v>95653684.624056324</v>
      </c>
      <c r="J18" s="174">
        <f t="shared" si="3"/>
        <v>317765577</v>
      </c>
      <c r="K18" s="174">
        <f t="shared" si="4"/>
        <v>222111892.37594366</v>
      </c>
    </row>
    <row r="19" spans="2:11" ht="13.35" customHeight="1">
      <c r="B19" s="175" t="s">
        <v>3798</v>
      </c>
      <c r="C19" s="173"/>
      <c r="D19" s="173">
        <v>81632106</v>
      </c>
      <c r="E19" s="180">
        <f t="shared" si="1"/>
        <v>81632106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81632106</v>
      </c>
      <c r="K19" s="173">
        <f t="shared" si="4"/>
        <v>81632106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526699913.26090008</v>
      </c>
      <c r="D21" s="173">
        <v>513973645</v>
      </c>
      <c r="E21" s="180">
        <f t="shared" si="1"/>
        <v>-12726268.26090008</v>
      </c>
      <c r="F21" s="173"/>
      <c r="G21" s="173"/>
      <c r="H21" s="173">
        <f t="shared" si="2"/>
        <v>0</v>
      </c>
      <c r="I21" s="173">
        <f t="shared" si="3"/>
        <v>526699913.26090008</v>
      </c>
      <c r="J21" s="173">
        <f t="shared" si="3"/>
        <v>513973645</v>
      </c>
      <c r="K21" s="173">
        <f t="shared" si="4"/>
        <v>-12726268.26090008</v>
      </c>
    </row>
    <row r="22" spans="2:11" ht="13.35" customHeight="1">
      <c r="B22" s="181" t="s">
        <v>3801</v>
      </c>
      <c r="C22" s="174">
        <v>2325572406.1176472</v>
      </c>
      <c r="D22" s="174">
        <v>2379723854</v>
      </c>
      <c r="E22" s="182">
        <f t="shared" si="1"/>
        <v>54151447.882352829</v>
      </c>
      <c r="F22" s="174"/>
      <c r="G22" s="174"/>
      <c r="H22" s="174">
        <f t="shared" si="2"/>
        <v>0</v>
      </c>
      <c r="I22" s="174">
        <f t="shared" si="3"/>
        <v>2325572406.1176472</v>
      </c>
      <c r="J22" s="174">
        <f t="shared" si="3"/>
        <v>2379723854</v>
      </c>
      <c r="K22" s="174">
        <f t="shared" si="4"/>
        <v>54151447.882352829</v>
      </c>
    </row>
    <row r="23" spans="2:11" ht="13.35" customHeight="1">
      <c r="B23" s="175" t="s">
        <v>3802</v>
      </c>
      <c r="C23" s="173">
        <v>5516315379.3765373</v>
      </c>
      <c r="D23" s="173">
        <v>7242745127</v>
      </c>
      <c r="E23" s="180">
        <f t="shared" si="1"/>
        <v>1726429747.6234627</v>
      </c>
      <c r="F23" s="173"/>
      <c r="G23" s="173"/>
      <c r="H23" s="173">
        <f t="shared" si="2"/>
        <v>0</v>
      </c>
      <c r="I23" s="173">
        <f t="shared" si="3"/>
        <v>5516315379.3765373</v>
      </c>
      <c r="J23" s="173">
        <f t="shared" si="3"/>
        <v>7242745127</v>
      </c>
      <c r="K23" s="173">
        <f t="shared" si="4"/>
        <v>1726429747.6234627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1632648775</v>
      </c>
      <c r="D37" s="172">
        <f>+SUM(D38:D39)</f>
        <v>4832137737</v>
      </c>
      <c r="E37" s="172">
        <f t="shared" si="1"/>
        <v>3199488962</v>
      </c>
      <c r="F37" s="172">
        <f t="shared" ref="F37:G37" si="7">+SUM(F38:F39)</f>
        <v>0</v>
      </c>
      <c r="G37" s="172">
        <f t="shared" si="7"/>
        <v>0</v>
      </c>
      <c r="H37" s="172">
        <f t="shared" si="2"/>
        <v>0</v>
      </c>
      <c r="I37" s="172">
        <f t="shared" si="3"/>
        <v>1632648775</v>
      </c>
      <c r="J37" s="172">
        <f t="shared" si="3"/>
        <v>4832137737</v>
      </c>
      <c r="K37" s="172">
        <f t="shared" si="4"/>
        <v>3199488962</v>
      </c>
    </row>
    <row r="38" spans="2:11" ht="13.35" customHeight="1">
      <c r="B38" s="181" t="s">
        <v>3814</v>
      </c>
      <c r="C38" s="174">
        <v>1632648775</v>
      </c>
      <c r="D38" s="174">
        <v>4832137737</v>
      </c>
      <c r="E38" s="183">
        <f t="shared" si="1"/>
        <v>3199488962</v>
      </c>
      <c r="F38" s="174"/>
      <c r="G38" s="174"/>
      <c r="H38" s="174">
        <f t="shared" si="2"/>
        <v>0</v>
      </c>
      <c r="I38" s="174">
        <f t="shared" si="3"/>
        <v>1632648775</v>
      </c>
      <c r="J38" s="174">
        <f t="shared" si="3"/>
        <v>4832137737</v>
      </c>
      <c r="K38" s="174">
        <f t="shared" si="4"/>
        <v>3199488962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623835140</v>
      </c>
      <c r="D40" s="172">
        <f t="shared" ref="D40:G40" si="8">SUM(D41:D44)</f>
        <v>546740962</v>
      </c>
      <c r="E40" s="172">
        <f t="shared" si="1"/>
        <v>-77094178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623835140</v>
      </c>
      <c r="J40" s="172">
        <f t="shared" si="3"/>
        <v>546740962</v>
      </c>
      <c r="K40" s="172">
        <f t="shared" si="4"/>
        <v>-77094178</v>
      </c>
    </row>
    <row r="41" spans="2:11" ht="13.35" customHeight="1">
      <c r="B41" s="181" t="s">
        <v>3816</v>
      </c>
      <c r="C41" s="174">
        <v>623835140</v>
      </c>
      <c r="D41" s="174">
        <v>546740962</v>
      </c>
      <c r="E41" s="183">
        <f t="shared" si="1"/>
        <v>-77094178</v>
      </c>
      <c r="F41" s="174"/>
      <c r="G41" s="174"/>
      <c r="H41" s="174">
        <f t="shared" si="2"/>
        <v>0</v>
      </c>
      <c r="I41" s="174">
        <f t="shared" si="3"/>
        <v>623835140</v>
      </c>
      <c r="J41" s="174">
        <f t="shared" si="3"/>
        <v>546740962</v>
      </c>
      <c r="K41" s="174">
        <f t="shared" si="4"/>
        <v>-77094178</v>
      </c>
    </row>
    <row r="42" spans="2:11" ht="13.35" customHeight="1">
      <c r="B42" s="175" t="s">
        <v>3817</v>
      </c>
      <c r="C42" s="173"/>
      <c r="D42" s="173"/>
      <c r="E42" s="177">
        <f t="shared" si="1"/>
        <v>0</v>
      </c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>
        <f t="shared" si="1"/>
        <v>0</v>
      </c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776773212</v>
      </c>
      <c r="D50" s="172">
        <f t="shared" ref="D50:G50" si="10">SUM(D51:D53)</f>
        <v>776773212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776773212</v>
      </c>
      <c r="J50" s="172">
        <f t="shared" si="3"/>
        <v>776773212</v>
      </c>
      <c r="K50" s="172">
        <f t="shared" si="4"/>
        <v>0</v>
      </c>
    </row>
    <row r="51" spans="2:11" ht="13.35" customHeight="1">
      <c r="B51" s="181" t="s">
        <v>3822</v>
      </c>
      <c r="C51" s="174">
        <v>776773212</v>
      </c>
      <c r="D51" s="174">
        <v>598354717</v>
      </c>
      <c r="E51" s="183">
        <f t="shared" si="1"/>
        <v>-178418495</v>
      </c>
      <c r="F51" s="174"/>
      <c r="G51" s="174"/>
      <c r="H51" s="174">
        <f t="shared" si="2"/>
        <v>0</v>
      </c>
      <c r="I51" s="174">
        <f t="shared" si="3"/>
        <v>776773212</v>
      </c>
      <c r="J51" s="174">
        <f t="shared" si="3"/>
        <v>598354717</v>
      </c>
      <c r="K51" s="174">
        <f t="shared" si="4"/>
        <v>-178418495</v>
      </c>
    </row>
    <row r="52" spans="2:11" ht="13.35" customHeight="1">
      <c r="B52" s="175" t="s">
        <v>3823</v>
      </c>
      <c r="C52" s="353"/>
      <c r="D52" s="173">
        <v>178418495</v>
      </c>
      <c r="E52" s="177">
        <f t="shared" si="1"/>
        <v>178418495</v>
      </c>
      <c r="F52" s="173"/>
      <c r="G52" s="173"/>
      <c r="H52" s="173">
        <f t="shared" si="2"/>
        <v>0</v>
      </c>
      <c r="I52" s="173">
        <f t="shared" si="3"/>
        <v>0</v>
      </c>
      <c r="J52" s="173">
        <f t="shared" si="3"/>
        <v>178418495</v>
      </c>
      <c r="K52" s="173">
        <f t="shared" si="4"/>
        <v>178418495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>
        <f>SUM(C55:C56)</f>
        <v>0</v>
      </c>
      <c r="D54" s="172">
        <f>SUM(D55:D56)</f>
        <v>0</v>
      </c>
      <c r="E54" s="172">
        <f t="shared" si="1"/>
        <v>0</v>
      </c>
      <c r="F54" s="172">
        <f t="shared" ref="F54:G54" si="11">SUM(F55:F56)</f>
        <v>0</v>
      </c>
      <c r="G54" s="172">
        <f t="shared" si="11"/>
        <v>0</v>
      </c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5000000000</v>
      </c>
      <c r="D57" s="172">
        <f t="shared" ref="D57:G57" si="12">SUM(D58:D60)</f>
        <v>0</v>
      </c>
      <c r="E57" s="172">
        <f t="shared" si="1"/>
        <v>-5000000000</v>
      </c>
      <c r="F57" s="172">
        <f t="shared" si="12"/>
        <v>0</v>
      </c>
      <c r="G57" s="172">
        <f t="shared" si="12"/>
        <v>0</v>
      </c>
      <c r="H57" s="172">
        <f t="shared" si="2"/>
        <v>0</v>
      </c>
      <c r="I57" s="172">
        <f t="shared" si="3"/>
        <v>5000000000</v>
      </c>
      <c r="J57" s="172">
        <f t="shared" si="3"/>
        <v>0</v>
      </c>
      <c r="K57" s="172">
        <f t="shared" si="4"/>
        <v>-5000000000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>
        <v>5000000000</v>
      </c>
      <c r="D60" s="174"/>
      <c r="E60" s="183">
        <f t="shared" si="1"/>
        <v>-5000000000</v>
      </c>
      <c r="F60" s="174"/>
      <c r="G60" s="174"/>
      <c r="H60" s="174">
        <f t="shared" si="2"/>
        <v>0</v>
      </c>
      <c r="I60" s="174">
        <f t="shared" si="3"/>
        <v>5000000000</v>
      </c>
      <c r="J60" s="174">
        <f t="shared" si="3"/>
        <v>0</v>
      </c>
      <c r="K60" s="174">
        <f t="shared" si="4"/>
        <v>-5000000000</v>
      </c>
    </row>
    <row r="61" spans="2:11" ht="13.35" customHeight="1">
      <c r="B61" s="184" t="s">
        <v>846</v>
      </c>
      <c r="C61" s="178">
        <f>C5+C9+C28+C37+C40+C45+C50+C54</f>
        <v>95987347945.207108</v>
      </c>
      <c r="D61" s="178">
        <f t="shared" ref="D61:K61" si="13">D5+D9+D28+D37+D40+D45+D50+D54</f>
        <v>96011215898</v>
      </c>
      <c r="E61" s="178">
        <f>E5+E9+E28+E37+E40+E45+E50+E54</f>
        <v>23867952.792892456</v>
      </c>
      <c r="F61" s="178">
        <f t="shared" si="13"/>
        <v>0</v>
      </c>
      <c r="G61" s="178">
        <f t="shared" si="13"/>
        <v>0</v>
      </c>
      <c r="H61" s="178">
        <f t="shared" si="13"/>
        <v>0</v>
      </c>
      <c r="I61" s="178">
        <f t="shared" si="13"/>
        <v>95987347945.207108</v>
      </c>
      <c r="J61" s="178">
        <f t="shared" si="13"/>
        <v>96011215898</v>
      </c>
      <c r="K61" s="178">
        <f t="shared" si="13"/>
        <v>23867952.792892456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9AF00"/>
  </sheetPr>
  <dimension ref="A1:K61"/>
  <sheetViews>
    <sheetView showGridLines="0" zoomScale="90" zoomScaleNormal="90" workbookViewId="0">
      <pane xSplit="3" ySplit="4" topLeftCell="D17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44140625" style="18" customWidth="1"/>
    <col min="3" max="3" width="16.44140625" style="6" bestFit="1" customWidth="1"/>
    <col min="4" max="4" width="16.109375" style="6" customWidth="1"/>
    <col min="5" max="6" width="15.5546875" style="6" bestFit="1" customWidth="1"/>
    <col min="7" max="7" width="17.109375" style="6" customWidth="1"/>
    <col min="8" max="8" width="15.5546875" style="6" bestFit="1" customWidth="1"/>
    <col min="9" max="9" width="18.10937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21" t="s">
        <v>650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5" t="s">
        <v>3779</v>
      </c>
      <c r="C3" s="446" t="s">
        <v>3780</v>
      </c>
      <c r="D3" s="446"/>
      <c r="E3" s="446"/>
      <c r="F3" s="446" t="s">
        <v>3781</v>
      </c>
      <c r="G3" s="446"/>
      <c r="H3" s="446"/>
      <c r="I3" s="446" t="s">
        <v>3782</v>
      </c>
      <c r="J3" s="446"/>
      <c r="K3" s="446"/>
    </row>
    <row r="4" spans="1:11" ht="13.35" customHeight="1">
      <c r="B4" s="445"/>
      <c r="C4" s="352" t="s">
        <v>3783</v>
      </c>
      <c r="D4" s="352" t="s">
        <v>3784</v>
      </c>
      <c r="E4" s="359" t="s">
        <v>3785</v>
      </c>
      <c r="F4" s="352" t="s">
        <v>3783</v>
      </c>
      <c r="G4" s="352" t="s">
        <v>3784</v>
      </c>
      <c r="H4" s="352" t="s">
        <v>3785</v>
      </c>
      <c r="I4" s="352" t="s">
        <v>3783</v>
      </c>
      <c r="J4" s="352" t="s">
        <v>3784</v>
      </c>
      <c r="K4" s="352" t="s">
        <v>3785</v>
      </c>
    </row>
    <row r="5" spans="1:11" ht="13.35" customHeight="1">
      <c r="B5" s="179" t="s">
        <v>808</v>
      </c>
      <c r="C5" s="172">
        <f>SUM(C6:C8)</f>
        <v>6647794634</v>
      </c>
      <c r="D5" s="172">
        <f t="shared" ref="D5:G5" si="0">SUM(D6:D8)</f>
        <v>1415812355</v>
      </c>
      <c r="E5" s="172">
        <f>D5-C5</f>
        <v>-5231982279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6647794634</v>
      </c>
      <c r="J5" s="172">
        <f>D5+G5</f>
        <v>1415812355</v>
      </c>
      <c r="K5" s="172">
        <f>J5-I5</f>
        <v>-5231982279</v>
      </c>
    </row>
    <row r="6" spans="1:11" ht="13.35" customHeight="1">
      <c r="B6" s="175" t="s">
        <v>3786</v>
      </c>
      <c r="C6" s="173">
        <v>6597644634</v>
      </c>
      <c r="D6" s="173">
        <v>1415812355</v>
      </c>
      <c r="E6" s="180">
        <f t="shared" ref="E6:E60" si="1">D6-C6</f>
        <v>-5181832279</v>
      </c>
      <c r="F6" s="173"/>
      <c r="G6" s="173"/>
      <c r="H6" s="173">
        <f t="shared" ref="H6:H60" si="2">G6-F6</f>
        <v>0</v>
      </c>
      <c r="I6" s="173">
        <f t="shared" ref="I6:J60" si="3">C6+F6</f>
        <v>6597644634</v>
      </c>
      <c r="J6" s="173">
        <f t="shared" si="3"/>
        <v>1415812355</v>
      </c>
      <c r="K6" s="173">
        <f t="shared" ref="K6:K60" si="4">J6-I6</f>
        <v>-5181832279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>
        <v>50150000</v>
      </c>
      <c r="D8" s="173"/>
      <c r="E8" s="180">
        <f t="shared" si="1"/>
        <v>-50150000</v>
      </c>
      <c r="F8" s="173"/>
      <c r="G8" s="173"/>
      <c r="H8" s="173">
        <f t="shared" si="2"/>
        <v>0</v>
      </c>
      <c r="I8" s="173">
        <f t="shared" si="3"/>
        <v>50150000</v>
      </c>
      <c r="J8" s="173">
        <f t="shared" si="3"/>
        <v>0</v>
      </c>
      <c r="K8" s="173">
        <f t="shared" si="4"/>
        <v>-50150000</v>
      </c>
    </row>
    <row r="9" spans="1:11" ht="13.35" customHeight="1">
      <c r="B9" s="179" t="s">
        <v>804</v>
      </c>
      <c r="C9" s="172">
        <f>SUM(C10:C27)</f>
        <v>24873435491</v>
      </c>
      <c r="D9" s="172">
        <f>SUM(D10:D27)</f>
        <v>21275192828</v>
      </c>
      <c r="E9" s="172">
        <f t="shared" si="1"/>
        <v>-3598242663</v>
      </c>
      <c r="F9" s="172">
        <f t="shared" ref="F9:G9" si="5">SUM(F10:F27)</f>
        <v>0</v>
      </c>
      <c r="G9" s="172">
        <f t="shared" si="5"/>
        <v>0</v>
      </c>
      <c r="H9" s="172">
        <f t="shared" si="2"/>
        <v>0</v>
      </c>
      <c r="I9" s="172">
        <f t="shared" si="3"/>
        <v>24873435491</v>
      </c>
      <c r="J9" s="172">
        <f t="shared" si="3"/>
        <v>21275192828</v>
      </c>
      <c r="K9" s="172">
        <f t="shared" si="4"/>
        <v>-3598242663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>
        <v>1010844430</v>
      </c>
      <c r="D11" s="173">
        <v>1010844430</v>
      </c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1010844430</v>
      </c>
      <c r="J11" s="173">
        <f t="shared" si="3"/>
        <v>1010844430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>
        <v>6537035255</v>
      </c>
      <c r="D13" s="173">
        <v>2851492495</v>
      </c>
      <c r="E13" s="180">
        <f t="shared" si="1"/>
        <v>-3685542760</v>
      </c>
      <c r="F13" s="173"/>
      <c r="G13" s="173"/>
      <c r="H13" s="173">
        <f t="shared" si="2"/>
        <v>0</v>
      </c>
      <c r="I13" s="173">
        <f t="shared" si="3"/>
        <v>6537035255</v>
      </c>
      <c r="J13" s="173">
        <f t="shared" si="3"/>
        <v>2851492495</v>
      </c>
      <c r="K13" s="173">
        <f t="shared" si="4"/>
        <v>-3685542760</v>
      </c>
    </row>
    <row r="14" spans="1:11" ht="13.35" customHeight="1">
      <c r="B14" s="181" t="s">
        <v>3793</v>
      </c>
      <c r="C14" s="174">
        <v>2634144</v>
      </c>
      <c r="D14" s="174">
        <v>4390240</v>
      </c>
      <c r="E14" s="182">
        <f t="shared" si="1"/>
        <v>1756096</v>
      </c>
      <c r="F14" s="174"/>
      <c r="G14" s="174"/>
      <c r="H14" s="174">
        <f t="shared" si="2"/>
        <v>0</v>
      </c>
      <c r="I14" s="174">
        <f t="shared" si="3"/>
        <v>2634144</v>
      </c>
      <c r="J14" s="174">
        <f t="shared" si="3"/>
        <v>4390240</v>
      </c>
      <c r="K14" s="174">
        <f t="shared" si="4"/>
        <v>1756096</v>
      </c>
    </row>
    <row r="15" spans="1:11" ht="13.35" customHeight="1">
      <c r="B15" s="175" t="s">
        <v>3794</v>
      </c>
      <c r="C15" s="173">
        <v>1096351298</v>
      </c>
      <c r="D15" s="173">
        <v>3289053895</v>
      </c>
      <c r="E15" s="180">
        <f t="shared" si="1"/>
        <v>2192702597</v>
      </c>
      <c r="F15" s="173"/>
      <c r="G15" s="173"/>
      <c r="H15" s="173">
        <f t="shared" si="2"/>
        <v>0</v>
      </c>
      <c r="I15" s="173">
        <f t="shared" si="3"/>
        <v>1096351298</v>
      </c>
      <c r="J15" s="173">
        <f t="shared" si="3"/>
        <v>3289053895</v>
      </c>
      <c r="K15" s="173">
        <f t="shared" si="4"/>
        <v>2192702597</v>
      </c>
    </row>
    <row r="16" spans="1:11" ht="13.35" customHeight="1">
      <c r="B16" s="181" t="s">
        <v>3795</v>
      </c>
      <c r="C16" s="174">
        <v>286571303</v>
      </c>
      <c r="D16" s="174">
        <v>90456028</v>
      </c>
      <c r="E16" s="182">
        <f t="shared" si="1"/>
        <v>-196115275</v>
      </c>
      <c r="F16" s="174"/>
      <c r="G16" s="174"/>
      <c r="H16" s="174">
        <f t="shared" si="2"/>
        <v>0</v>
      </c>
      <c r="I16" s="174">
        <f t="shared" si="3"/>
        <v>286571303</v>
      </c>
      <c r="J16" s="174">
        <f t="shared" si="3"/>
        <v>90456028</v>
      </c>
      <c r="K16" s="174">
        <f t="shared" si="4"/>
        <v>-196115275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1001304789</v>
      </c>
      <c r="D18" s="174">
        <v>422941793</v>
      </c>
      <c r="E18" s="182">
        <f t="shared" si="1"/>
        <v>-578362996</v>
      </c>
      <c r="F18" s="174"/>
      <c r="G18" s="174"/>
      <c r="H18" s="174">
        <f t="shared" si="2"/>
        <v>0</v>
      </c>
      <c r="I18" s="174">
        <f t="shared" si="3"/>
        <v>1001304789</v>
      </c>
      <c r="J18" s="174">
        <f t="shared" si="3"/>
        <v>422941793</v>
      </c>
      <c r="K18" s="174">
        <f t="shared" si="4"/>
        <v>-578362996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6232162076</v>
      </c>
      <c r="D21" s="173">
        <v>4607526504</v>
      </c>
      <c r="E21" s="180">
        <f t="shared" si="1"/>
        <v>-1624635572</v>
      </c>
      <c r="F21" s="173"/>
      <c r="G21" s="173"/>
      <c r="H21" s="173">
        <f t="shared" si="2"/>
        <v>0</v>
      </c>
      <c r="I21" s="173">
        <f t="shared" si="3"/>
        <v>6232162076</v>
      </c>
      <c r="J21" s="173">
        <f t="shared" si="3"/>
        <v>4607526504</v>
      </c>
      <c r="K21" s="173">
        <f t="shared" si="4"/>
        <v>-1624635572</v>
      </c>
    </row>
    <row r="22" spans="2:11" ht="13.35" customHeight="1">
      <c r="B22" s="181" t="s">
        <v>3801</v>
      </c>
      <c r="C22" s="174">
        <v>2619291901</v>
      </c>
      <c r="D22" s="174"/>
      <c r="E22" s="182">
        <f t="shared" si="1"/>
        <v>-2619291901</v>
      </c>
      <c r="F22" s="174"/>
      <c r="G22" s="174"/>
      <c r="H22" s="174">
        <f t="shared" si="2"/>
        <v>0</v>
      </c>
      <c r="I22" s="174">
        <f t="shared" si="3"/>
        <v>2619291901</v>
      </c>
      <c r="J22" s="174">
        <f t="shared" si="3"/>
        <v>0</v>
      </c>
      <c r="K22" s="174">
        <f t="shared" si="4"/>
        <v>-2619291901</v>
      </c>
    </row>
    <row r="23" spans="2:11" ht="13.35" customHeight="1">
      <c r="B23" s="175" t="s">
        <v>3802</v>
      </c>
      <c r="C23" s="173">
        <v>3878910727</v>
      </c>
      <c r="D23" s="173">
        <v>5406067779</v>
      </c>
      <c r="E23" s="180">
        <f t="shared" si="1"/>
        <v>1527157052</v>
      </c>
      <c r="F23" s="173"/>
      <c r="G23" s="173"/>
      <c r="H23" s="173">
        <f t="shared" si="2"/>
        <v>0</v>
      </c>
      <c r="I23" s="173">
        <f t="shared" si="3"/>
        <v>3878910727</v>
      </c>
      <c r="J23" s="173">
        <f t="shared" si="3"/>
        <v>5406067779</v>
      </c>
      <c r="K23" s="173">
        <f t="shared" si="4"/>
        <v>1527157052</v>
      </c>
    </row>
    <row r="24" spans="2:11" ht="13.35" customHeight="1">
      <c r="B24" s="181" t="s">
        <v>3803</v>
      </c>
      <c r="C24" s="174">
        <v>1800000</v>
      </c>
      <c r="D24" s="174"/>
      <c r="E24" s="182">
        <f t="shared" si="1"/>
        <v>-1800000</v>
      </c>
      <c r="F24" s="174"/>
      <c r="G24" s="174"/>
      <c r="H24" s="174">
        <f t="shared" si="2"/>
        <v>0</v>
      </c>
      <c r="I24" s="174">
        <f t="shared" si="3"/>
        <v>1800000</v>
      </c>
      <c r="J24" s="174">
        <f t="shared" si="3"/>
        <v>0</v>
      </c>
      <c r="K24" s="174">
        <f t="shared" si="4"/>
        <v>-1800000</v>
      </c>
    </row>
    <row r="25" spans="2:11" ht="13.35" customHeight="1">
      <c r="B25" s="175" t="s">
        <v>3804</v>
      </c>
      <c r="C25" s="173">
        <v>2206529568</v>
      </c>
      <c r="D25" s="173">
        <v>3592419664</v>
      </c>
      <c r="E25" s="180">
        <f t="shared" si="1"/>
        <v>1385890096</v>
      </c>
      <c r="F25" s="173"/>
      <c r="G25" s="173"/>
      <c r="H25" s="173">
        <f t="shared" si="2"/>
        <v>0</v>
      </c>
      <c r="I25" s="173">
        <f t="shared" si="3"/>
        <v>2206529568</v>
      </c>
      <c r="J25" s="173">
        <f t="shared" si="3"/>
        <v>3592419664</v>
      </c>
      <c r="K25" s="173">
        <f t="shared" si="4"/>
        <v>1385890096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8819918810</v>
      </c>
      <c r="D37" s="172">
        <f t="shared" ref="D37:G37" si="7">+SUM(D38:D39)</f>
        <v>7522093632</v>
      </c>
      <c r="E37" s="172">
        <f t="shared" si="1"/>
        <v>-1297825178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8819918810</v>
      </c>
      <c r="J37" s="172">
        <f t="shared" si="3"/>
        <v>7522093632</v>
      </c>
      <c r="K37" s="172">
        <f t="shared" si="4"/>
        <v>-1297825178</v>
      </c>
    </row>
    <row r="38" spans="2:11" ht="13.35" customHeight="1">
      <c r="B38" s="181" t="s">
        <v>3814</v>
      </c>
      <c r="C38" s="174">
        <v>8819918810</v>
      </c>
      <c r="D38" s="174">
        <v>7522093632</v>
      </c>
      <c r="E38" s="183">
        <f t="shared" si="1"/>
        <v>-1297825178</v>
      </c>
      <c r="F38" s="174"/>
      <c r="G38" s="174"/>
      <c r="H38" s="174">
        <f t="shared" si="2"/>
        <v>0</v>
      </c>
      <c r="I38" s="174">
        <f t="shared" si="3"/>
        <v>8819918810</v>
      </c>
      <c r="J38" s="174">
        <f t="shared" si="3"/>
        <v>7522093632</v>
      </c>
      <c r="K38" s="174">
        <f t="shared" si="4"/>
        <v>-1297825178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1011418034</v>
      </c>
      <c r="D40" s="172">
        <f t="shared" ref="D40:G40" si="8">SUM(D41:D44)</f>
        <v>1006818034</v>
      </c>
      <c r="E40" s="172">
        <f t="shared" si="1"/>
        <v>-4600000</v>
      </c>
      <c r="F40" s="172">
        <f t="shared" si="8"/>
        <v>0</v>
      </c>
      <c r="G40" s="172">
        <f t="shared" si="8"/>
        <v>4600000</v>
      </c>
      <c r="H40" s="172">
        <f t="shared" si="2"/>
        <v>4600000</v>
      </c>
      <c r="I40" s="172">
        <f t="shared" si="3"/>
        <v>1011418034</v>
      </c>
      <c r="J40" s="172">
        <f t="shared" si="3"/>
        <v>1011418034</v>
      </c>
      <c r="K40" s="172">
        <f t="shared" si="4"/>
        <v>0</v>
      </c>
    </row>
    <row r="41" spans="2:11" ht="13.35" customHeight="1">
      <c r="B41" s="181" t="s">
        <v>3816</v>
      </c>
      <c r="C41" s="174">
        <v>1011418034</v>
      </c>
      <c r="D41" s="174">
        <v>874893944</v>
      </c>
      <c r="E41" s="183">
        <f t="shared" si="1"/>
        <v>-136524090</v>
      </c>
      <c r="F41" s="174"/>
      <c r="G41" s="174">
        <v>4600000</v>
      </c>
      <c r="H41" s="174">
        <f t="shared" si="2"/>
        <v>4600000</v>
      </c>
      <c r="I41" s="174">
        <f t="shared" si="3"/>
        <v>1011418034</v>
      </c>
      <c r="J41" s="174">
        <f t="shared" si="3"/>
        <v>879493944</v>
      </c>
      <c r="K41" s="174">
        <f t="shared" si="4"/>
        <v>-131924090</v>
      </c>
    </row>
    <row r="42" spans="2:11" ht="13.35" customHeight="1">
      <c r="B42" s="175" t="s">
        <v>3817</v>
      </c>
      <c r="C42" s="173"/>
      <c r="D42" s="173">
        <v>43974697</v>
      </c>
      <c r="E42" s="177">
        <f t="shared" si="1"/>
        <v>43974697</v>
      </c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43974697</v>
      </c>
      <c r="K42" s="173">
        <f t="shared" si="4"/>
        <v>43974697</v>
      </c>
    </row>
    <row r="43" spans="2:11" ht="13.35" customHeight="1">
      <c r="B43" s="181" t="s">
        <v>7370</v>
      </c>
      <c r="C43" s="174"/>
      <c r="D43" s="174">
        <v>87949393</v>
      </c>
      <c r="E43" s="183">
        <f t="shared" si="1"/>
        <v>87949393</v>
      </c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87949393</v>
      </c>
      <c r="K43" s="174">
        <f t="shared" si="4"/>
        <v>87949393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7076092924</v>
      </c>
      <c r="D50" s="172">
        <f t="shared" ref="D50:G50" si="10">SUM(D51:D53)</f>
        <v>7076092922</v>
      </c>
      <c r="E50" s="172">
        <f t="shared" si="1"/>
        <v>-2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7076092924</v>
      </c>
      <c r="J50" s="172">
        <f t="shared" si="3"/>
        <v>7076092922</v>
      </c>
      <c r="K50" s="172">
        <f t="shared" si="4"/>
        <v>-2</v>
      </c>
    </row>
    <row r="51" spans="2:11" ht="13.35" customHeight="1">
      <c r="B51" s="181" t="s">
        <v>3822</v>
      </c>
      <c r="C51" s="174">
        <v>5450771818</v>
      </c>
      <c r="D51" s="174">
        <v>5450771895</v>
      </c>
      <c r="E51" s="183">
        <f t="shared" si="1"/>
        <v>77</v>
      </c>
      <c r="F51" s="174"/>
      <c r="G51" s="174"/>
      <c r="H51" s="174">
        <f t="shared" si="2"/>
        <v>0</v>
      </c>
      <c r="I51" s="174">
        <f t="shared" si="3"/>
        <v>5450771818</v>
      </c>
      <c r="J51" s="174">
        <f t="shared" si="3"/>
        <v>5450771895</v>
      </c>
      <c r="K51" s="174">
        <f t="shared" si="4"/>
        <v>77</v>
      </c>
    </row>
    <row r="52" spans="2:11" ht="13.35" customHeight="1">
      <c r="B52" s="175" t="s">
        <v>3823</v>
      </c>
      <c r="C52" s="173">
        <v>1625321106</v>
      </c>
      <c r="D52" s="173">
        <v>1625321027</v>
      </c>
      <c r="E52" s="177">
        <f t="shared" si="1"/>
        <v>-79</v>
      </c>
      <c r="F52" s="173"/>
      <c r="G52" s="173"/>
      <c r="H52" s="173">
        <f t="shared" si="2"/>
        <v>0</v>
      </c>
      <c r="I52" s="173">
        <f t="shared" si="3"/>
        <v>1625321106</v>
      </c>
      <c r="J52" s="173">
        <f t="shared" si="3"/>
        <v>1625321027</v>
      </c>
      <c r="K52" s="173">
        <f t="shared" si="4"/>
        <v>-79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>
        <f>SUM(C55:C56)</f>
        <v>0</v>
      </c>
      <c r="D54" s="172">
        <f>SUM(D55:D56)</f>
        <v>1620000</v>
      </c>
      <c r="E54" s="172">
        <f t="shared" si="1"/>
        <v>1620000</v>
      </c>
      <c r="F54" s="172">
        <f t="shared" ref="F54:G54" si="11">SUM(F55:F56)</f>
        <v>0</v>
      </c>
      <c r="G54" s="172">
        <f t="shared" si="11"/>
        <v>0</v>
      </c>
      <c r="H54" s="172">
        <f t="shared" si="2"/>
        <v>0</v>
      </c>
      <c r="I54" s="172">
        <f t="shared" si="3"/>
        <v>0</v>
      </c>
      <c r="J54" s="172">
        <f t="shared" si="3"/>
        <v>1620000</v>
      </c>
      <c r="K54" s="172">
        <f t="shared" si="4"/>
        <v>1620000</v>
      </c>
    </row>
    <row r="55" spans="2:11" ht="13.35" customHeight="1">
      <c r="B55" s="181" t="s">
        <v>3824</v>
      </c>
      <c r="C55" s="174"/>
      <c r="D55" s="174">
        <v>1620000</v>
      </c>
      <c r="E55" s="183">
        <f t="shared" si="1"/>
        <v>1620000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1620000</v>
      </c>
      <c r="K55" s="174">
        <f t="shared" si="4"/>
        <v>1620000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151274918</v>
      </c>
      <c r="D57" s="172">
        <f t="shared" ref="D57:G57" si="12">SUM(D58:D60)</f>
        <v>0</v>
      </c>
      <c r="E57" s="172">
        <f t="shared" si="1"/>
        <v>-151274918</v>
      </c>
      <c r="F57" s="172">
        <f t="shared" si="12"/>
        <v>0</v>
      </c>
      <c r="G57" s="172">
        <f t="shared" si="12"/>
        <v>0</v>
      </c>
      <c r="H57" s="172">
        <f t="shared" si="2"/>
        <v>0</v>
      </c>
      <c r="I57" s="172">
        <f t="shared" si="3"/>
        <v>151274918</v>
      </c>
      <c r="J57" s="172">
        <f t="shared" si="3"/>
        <v>0</v>
      </c>
      <c r="K57" s="172">
        <f t="shared" si="4"/>
        <v>-151274918</v>
      </c>
    </row>
    <row r="58" spans="2:11" ht="13.35" customHeight="1">
      <c r="B58" s="181" t="s">
        <v>3828</v>
      </c>
      <c r="C58" s="174">
        <v>102659823</v>
      </c>
      <c r="D58" s="174"/>
      <c r="E58" s="183">
        <f t="shared" si="1"/>
        <v>-102659823</v>
      </c>
      <c r="F58" s="174"/>
      <c r="G58" s="174"/>
      <c r="H58" s="174">
        <f t="shared" si="2"/>
        <v>0</v>
      </c>
      <c r="I58" s="174">
        <f t="shared" si="3"/>
        <v>102659823</v>
      </c>
      <c r="J58" s="174">
        <f t="shared" si="3"/>
        <v>0</v>
      </c>
      <c r="K58" s="174">
        <f t="shared" si="4"/>
        <v>-102659823</v>
      </c>
    </row>
    <row r="59" spans="2:11" ht="13.35" customHeight="1">
      <c r="B59" s="175" t="s">
        <v>3829</v>
      </c>
      <c r="C59" s="173">
        <v>48615095</v>
      </c>
      <c r="D59" s="173"/>
      <c r="E59" s="177">
        <f t="shared" si="1"/>
        <v>-48615095</v>
      </c>
      <c r="F59" s="173"/>
      <c r="G59" s="173"/>
      <c r="H59" s="173">
        <f t="shared" si="2"/>
        <v>0</v>
      </c>
      <c r="I59" s="173">
        <f t="shared" si="3"/>
        <v>48615095</v>
      </c>
      <c r="J59" s="173">
        <f t="shared" si="3"/>
        <v>0</v>
      </c>
      <c r="K59" s="173">
        <f t="shared" si="4"/>
        <v>-48615095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48428659893</v>
      </c>
      <c r="D61" s="178">
        <f t="shared" ref="D61" si="13">D5+D9+D28+D37+D40+D45+D50+D54</f>
        <v>38297629771</v>
      </c>
      <c r="E61" s="178">
        <f>E5+E9+E28+E37+E40+E45+E50+E54</f>
        <v>-10131030122</v>
      </c>
      <c r="F61" s="178">
        <f t="shared" ref="F61:K61" si="14">F5+F9+F28+F37+F40+F45+F50+F54</f>
        <v>0</v>
      </c>
      <c r="G61" s="178">
        <f t="shared" si="14"/>
        <v>4600000</v>
      </c>
      <c r="H61" s="178">
        <f t="shared" si="14"/>
        <v>4600000</v>
      </c>
      <c r="I61" s="178">
        <f t="shared" si="14"/>
        <v>48428659893</v>
      </c>
      <c r="J61" s="178">
        <f t="shared" si="14"/>
        <v>38302229771</v>
      </c>
      <c r="K61" s="178">
        <f t="shared" si="14"/>
        <v>-10126430122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9AF00"/>
  </sheetPr>
  <dimension ref="A1:K61"/>
  <sheetViews>
    <sheetView showGridLines="0" zoomScaleNormal="100" workbookViewId="0">
      <pane xSplit="3" ySplit="4" topLeftCell="D21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6.44140625" style="8" customWidth="1"/>
    <col min="3" max="3" width="14.88671875" style="4" customWidth="1"/>
    <col min="4" max="4" width="16.109375" style="4" customWidth="1"/>
    <col min="5" max="5" width="23.33203125" style="6" customWidth="1"/>
    <col min="6" max="6" width="15.109375" style="6" bestFit="1" customWidth="1"/>
    <col min="7" max="7" width="17.109375" style="6" customWidth="1"/>
    <col min="8" max="8" width="15.109375" style="6" bestFit="1" customWidth="1"/>
    <col min="9" max="9" width="16.4414062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658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6286379444</v>
      </c>
      <c r="D5" s="172">
        <f t="shared" ref="D5:G5" si="0">SUM(D6:D8)</f>
        <v>6286379444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6286379444</v>
      </c>
      <c r="J5" s="172">
        <f>D5+G5</f>
        <v>6286379444</v>
      </c>
      <c r="K5" s="172">
        <f>J5-I5</f>
        <v>0</v>
      </c>
    </row>
    <row r="6" spans="1:11" ht="13.35" customHeight="1">
      <c r="B6" s="175" t="s">
        <v>3786</v>
      </c>
      <c r="C6" s="173">
        <v>6263684444</v>
      </c>
      <c r="D6" s="173">
        <v>6263684444</v>
      </c>
      <c r="E6" s="180">
        <f t="shared" ref="E6:E41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6263684444</v>
      </c>
      <c r="J6" s="173">
        <f t="shared" si="3"/>
        <v>6263684444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>
        <v>22695000</v>
      </c>
      <c r="D8" s="173">
        <v>22695000</v>
      </c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22695000</v>
      </c>
      <c r="J8" s="173">
        <f t="shared" si="3"/>
        <v>22695000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35486907647</v>
      </c>
      <c r="D9" s="172">
        <f t="shared" ref="D9:G9" si="5">SUM(D10:D27)</f>
        <v>20453749857</v>
      </c>
      <c r="E9" s="172">
        <f t="shared" si="1"/>
        <v>-15033157790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35486907647</v>
      </c>
      <c r="J9" s="172">
        <f t="shared" si="3"/>
        <v>20453749857</v>
      </c>
      <c r="K9" s="172">
        <f t="shared" si="4"/>
        <v>-15033157790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>
        <v>552066460</v>
      </c>
      <c r="D11" s="173">
        <v>552065460</v>
      </c>
      <c r="E11" s="180">
        <f t="shared" si="1"/>
        <v>-1000</v>
      </c>
      <c r="F11" s="173"/>
      <c r="G11" s="173"/>
      <c r="H11" s="173">
        <f t="shared" si="2"/>
        <v>0</v>
      </c>
      <c r="I11" s="173">
        <f t="shared" si="3"/>
        <v>552066460</v>
      </c>
      <c r="J11" s="173">
        <f t="shared" si="3"/>
        <v>552065460</v>
      </c>
      <c r="K11" s="173">
        <f t="shared" si="4"/>
        <v>-1000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>
        <v>6283933491</v>
      </c>
      <c r="D13" s="173">
        <v>2003396409</v>
      </c>
      <c r="E13" s="180">
        <f t="shared" si="1"/>
        <v>-4280537082</v>
      </c>
      <c r="F13" s="173"/>
      <c r="G13" s="173"/>
      <c r="H13" s="173">
        <f t="shared" si="2"/>
        <v>0</v>
      </c>
      <c r="I13" s="173">
        <f t="shared" si="3"/>
        <v>6283933491</v>
      </c>
      <c r="J13" s="173">
        <f t="shared" si="3"/>
        <v>2003396409</v>
      </c>
      <c r="K13" s="173">
        <f t="shared" si="4"/>
        <v>-4280537082</v>
      </c>
    </row>
    <row r="14" spans="1:11" ht="13.35" customHeight="1">
      <c r="B14" s="181" t="s">
        <v>3793</v>
      </c>
      <c r="C14" s="174">
        <v>4390240</v>
      </c>
      <c r="D14" s="174">
        <v>2195120</v>
      </c>
      <c r="E14" s="182">
        <f t="shared" si="1"/>
        <v>-2195120</v>
      </c>
      <c r="F14" s="174"/>
      <c r="G14" s="174"/>
      <c r="H14" s="174">
        <f t="shared" si="2"/>
        <v>0</v>
      </c>
      <c r="I14" s="174">
        <f t="shared" si="3"/>
        <v>4390240</v>
      </c>
      <c r="J14" s="174">
        <f t="shared" si="3"/>
        <v>2195120</v>
      </c>
      <c r="K14" s="174">
        <f t="shared" si="4"/>
        <v>-2195120</v>
      </c>
    </row>
    <row r="15" spans="1:11" ht="13.35" customHeight="1">
      <c r="B15" s="175" t="s">
        <v>3794</v>
      </c>
      <c r="C15" s="173">
        <v>19187897747</v>
      </c>
      <c r="D15" s="173">
        <v>12263060069</v>
      </c>
      <c r="E15" s="180">
        <f t="shared" si="1"/>
        <v>-6924837678</v>
      </c>
      <c r="F15" s="173"/>
      <c r="G15" s="173"/>
      <c r="H15" s="173">
        <f t="shared" si="2"/>
        <v>0</v>
      </c>
      <c r="I15" s="173">
        <f t="shared" si="3"/>
        <v>19187897747</v>
      </c>
      <c r="J15" s="173">
        <f t="shared" si="3"/>
        <v>12263060069</v>
      </c>
      <c r="K15" s="173">
        <f t="shared" si="4"/>
        <v>-6924837678</v>
      </c>
    </row>
    <row r="16" spans="1:11" ht="13.35" customHeight="1">
      <c r="B16" s="181" t="s">
        <v>3795</v>
      </c>
      <c r="C16" s="174">
        <v>196110470</v>
      </c>
      <c r="D16" s="174">
        <v>51713712</v>
      </c>
      <c r="E16" s="182">
        <f t="shared" si="1"/>
        <v>-144396758</v>
      </c>
      <c r="F16" s="174"/>
      <c r="G16" s="174"/>
      <c r="H16" s="174">
        <f t="shared" si="2"/>
        <v>0</v>
      </c>
      <c r="I16" s="174">
        <f t="shared" si="3"/>
        <v>196110470</v>
      </c>
      <c r="J16" s="174">
        <f t="shared" si="3"/>
        <v>51713712</v>
      </c>
      <c r="K16" s="174">
        <f t="shared" si="4"/>
        <v>-144396758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685271694</v>
      </c>
      <c r="D18" s="174">
        <v>179811402</v>
      </c>
      <c r="E18" s="182">
        <f t="shared" si="1"/>
        <v>-505460292</v>
      </c>
      <c r="F18" s="174"/>
      <c r="G18" s="174"/>
      <c r="H18" s="174">
        <f t="shared" si="2"/>
        <v>0</v>
      </c>
      <c r="I18" s="174">
        <f t="shared" si="3"/>
        <v>685271694</v>
      </c>
      <c r="J18" s="174">
        <f t="shared" si="3"/>
        <v>179811402</v>
      </c>
      <c r="K18" s="174">
        <f t="shared" si="4"/>
        <v>-505460292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3661190226</v>
      </c>
      <c r="D21" s="173">
        <v>3324656310</v>
      </c>
      <c r="E21" s="180">
        <f t="shared" si="1"/>
        <v>-336533916</v>
      </c>
      <c r="F21" s="173"/>
      <c r="G21" s="173"/>
      <c r="H21" s="173">
        <f t="shared" si="2"/>
        <v>0</v>
      </c>
      <c r="I21" s="173">
        <f t="shared" si="3"/>
        <v>3661190226</v>
      </c>
      <c r="J21" s="173">
        <f t="shared" si="3"/>
        <v>3324656310</v>
      </c>
      <c r="K21" s="173">
        <f t="shared" si="4"/>
        <v>-336533916</v>
      </c>
    </row>
    <row r="22" spans="2:11" ht="13.35" customHeight="1">
      <c r="B22" s="181" t="s">
        <v>3801</v>
      </c>
      <c r="C22" s="174">
        <v>1285989549</v>
      </c>
      <c r="D22" s="174">
        <v>343216690</v>
      </c>
      <c r="E22" s="182">
        <f t="shared" si="1"/>
        <v>-942772859</v>
      </c>
      <c r="F22" s="174"/>
      <c r="G22" s="174"/>
      <c r="H22" s="174">
        <f t="shared" si="2"/>
        <v>0</v>
      </c>
      <c r="I22" s="174">
        <f t="shared" si="3"/>
        <v>1285989549</v>
      </c>
      <c r="J22" s="174">
        <f t="shared" si="3"/>
        <v>343216690</v>
      </c>
      <c r="K22" s="174">
        <f t="shared" si="4"/>
        <v>-942772859</v>
      </c>
    </row>
    <row r="23" spans="2:11" ht="13.35" customHeight="1">
      <c r="B23" s="175" t="s">
        <v>3802</v>
      </c>
      <c r="C23" s="173">
        <v>3604197328</v>
      </c>
      <c r="D23" s="173">
        <v>1733634685</v>
      </c>
      <c r="E23" s="180">
        <f t="shared" si="1"/>
        <v>-1870562643</v>
      </c>
      <c r="F23" s="173"/>
      <c r="G23" s="173"/>
      <c r="H23" s="173">
        <f t="shared" si="2"/>
        <v>0</v>
      </c>
      <c r="I23" s="173">
        <f t="shared" si="3"/>
        <v>3604197328</v>
      </c>
      <c r="J23" s="173">
        <f t="shared" si="3"/>
        <v>1733634685</v>
      </c>
      <c r="K23" s="173">
        <f t="shared" si="4"/>
        <v>-1870562643</v>
      </c>
    </row>
    <row r="24" spans="2:11" ht="13.35" customHeight="1">
      <c r="B24" s="181" t="s">
        <v>3803</v>
      </c>
      <c r="C24" s="174">
        <v>25860442</v>
      </c>
      <c r="D24" s="174"/>
      <c r="E24" s="182">
        <f t="shared" si="1"/>
        <v>-25860442</v>
      </c>
      <c r="F24" s="174"/>
      <c r="G24" s="174"/>
      <c r="H24" s="174">
        <f t="shared" si="2"/>
        <v>0</v>
      </c>
      <c r="I24" s="174">
        <f t="shared" si="3"/>
        <v>25860442</v>
      </c>
      <c r="J24" s="174">
        <f t="shared" si="3"/>
        <v>0</v>
      </c>
      <c r="K24" s="174">
        <f t="shared" si="4"/>
        <v>-25860442</v>
      </c>
    </row>
    <row r="25" spans="2:11" ht="13.35" customHeight="1">
      <c r="B25" s="175" t="s">
        <v>3804</v>
      </c>
      <c r="C25" s="173"/>
      <c r="D25" s="5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5839236762</v>
      </c>
      <c r="D37" s="172">
        <f t="shared" ref="D37:G37" si="7">+SUM(D38:D39)</f>
        <v>5723520582</v>
      </c>
      <c r="E37" s="172">
        <f t="shared" si="1"/>
        <v>-115716180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5839236762</v>
      </c>
      <c r="J37" s="172">
        <f t="shared" si="3"/>
        <v>5723520582</v>
      </c>
      <c r="K37" s="172">
        <f t="shared" si="4"/>
        <v>-115716180</v>
      </c>
    </row>
    <row r="38" spans="2:11" ht="13.35" customHeight="1">
      <c r="B38" s="181" t="s">
        <v>3814</v>
      </c>
      <c r="C38" s="174">
        <v>5839236762</v>
      </c>
      <c r="D38" s="174">
        <v>5723520582</v>
      </c>
      <c r="E38" s="183">
        <f t="shared" si="1"/>
        <v>-115716180</v>
      </c>
      <c r="F38" s="174"/>
      <c r="G38" s="174"/>
      <c r="H38" s="174">
        <f t="shared" si="2"/>
        <v>0</v>
      </c>
      <c r="I38" s="174">
        <f t="shared" si="3"/>
        <v>5839236762</v>
      </c>
      <c r="J38" s="174">
        <f t="shared" si="3"/>
        <v>5723520582</v>
      </c>
      <c r="K38" s="174">
        <f t="shared" si="4"/>
        <v>-115716180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684371037</v>
      </c>
      <c r="D40" s="172">
        <f t="shared" ref="D40:G40" si="8">SUM(D41:D44)</f>
        <v>550830460</v>
      </c>
      <c r="E40" s="172">
        <f t="shared" si="1"/>
        <v>-133540577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684371037</v>
      </c>
      <c r="J40" s="172">
        <f t="shared" si="3"/>
        <v>550830460</v>
      </c>
      <c r="K40" s="172">
        <f t="shared" si="4"/>
        <v>-133540577</v>
      </c>
    </row>
    <row r="41" spans="2:11" ht="13.35" customHeight="1">
      <c r="B41" s="181" t="s">
        <v>3816</v>
      </c>
      <c r="C41" s="174">
        <v>684371037</v>
      </c>
      <c r="D41" s="174">
        <f>502293403+48537057</f>
        <v>550830460</v>
      </c>
      <c r="E41" s="183">
        <f t="shared" si="1"/>
        <v>-133540577</v>
      </c>
      <c r="F41" s="174"/>
      <c r="G41" s="174"/>
      <c r="H41" s="174">
        <f t="shared" si="2"/>
        <v>0</v>
      </c>
      <c r="I41" s="174">
        <f t="shared" si="3"/>
        <v>684371037</v>
      </c>
      <c r="J41" s="174">
        <f t="shared" si="3"/>
        <v>550830460</v>
      </c>
      <c r="K41" s="174">
        <f t="shared" si="4"/>
        <v>-133540577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>+C44-D44</f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9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>+C46-D46</f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>+C47-D47</f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>+C48-D48</f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>+C49-D49</f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4289521143</v>
      </c>
      <c r="D50" s="172">
        <f t="shared" ref="D50:G50" si="10">SUM(D51:D53)</f>
        <v>4289521143</v>
      </c>
      <c r="E50" s="172">
        <f t="shared" si="10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4289521143</v>
      </c>
      <c r="J50" s="172">
        <f t="shared" si="3"/>
        <v>4289521143</v>
      </c>
      <c r="K50" s="172">
        <f t="shared" si="4"/>
        <v>0</v>
      </c>
    </row>
    <row r="51" spans="2:11" ht="13.35" customHeight="1">
      <c r="B51" s="181" t="s">
        <v>3822</v>
      </c>
      <c r="C51" s="174">
        <v>3306102139</v>
      </c>
      <c r="D51" s="174">
        <v>3306102368</v>
      </c>
      <c r="E51" s="183">
        <f>+C51-D51</f>
        <v>-229</v>
      </c>
      <c r="F51" s="174"/>
      <c r="G51" s="174"/>
      <c r="H51" s="174">
        <f t="shared" si="2"/>
        <v>0</v>
      </c>
      <c r="I51" s="174">
        <f t="shared" si="3"/>
        <v>3306102139</v>
      </c>
      <c r="J51" s="174">
        <f t="shared" si="3"/>
        <v>3306102368</v>
      </c>
      <c r="K51" s="174">
        <f t="shared" si="4"/>
        <v>229</v>
      </c>
    </row>
    <row r="52" spans="2:11" ht="13.35" customHeight="1">
      <c r="B52" s="175" t="s">
        <v>3823</v>
      </c>
      <c r="C52" s="173">
        <v>983419004</v>
      </c>
      <c r="D52" s="173">
        <v>983418775</v>
      </c>
      <c r="E52" s="177">
        <f>+C52-D52</f>
        <v>229</v>
      </c>
      <c r="F52" s="173"/>
      <c r="G52" s="173"/>
      <c r="H52" s="173">
        <f t="shared" si="2"/>
        <v>0</v>
      </c>
      <c r="I52" s="173">
        <f t="shared" si="3"/>
        <v>983419004</v>
      </c>
      <c r="J52" s="173">
        <f t="shared" si="3"/>
        <v>983418775</v>
      </c>
      <c r="K52" s="173">
        <f t="shared" si="4"/>
        <v>-229</v>
      </c>
    </row>
    <row r="53" spans="2:11" ht="13.35" customHeight="1">
      <c r="B53" s="181" t="s">
        <v>3815</v>
      </c>
      <c r="C53" s="174"/>
      <c r="D53" s="174"/>
      <c r="E53" s="183">
        <f>+C53-D53</f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>SUM(E55:E56)</f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>C55-D55</f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>C55-D55</f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>+C58-D58</f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>+C59-D59</f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>+C60-D60</f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52586416033</v>
      </c>
      <c r="D61" s="178">
        <f t="shared" ref="D61:E61" si="12">D5+D9+D28+D37+D40+D45+D50+D54</f>
        <v>37304001486</v>
      </c>
      <c r="E61" s="178">
        <f t="shared" si="12"/>
        <v>-15282414547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52586416033</v>
      </c>
      <c r="J61" s="178">
        <f t="shared" si="13"/>
        <v>37304001486</v>
      </c>
      <c r="K61" s="178">
        <f t="shared" si="13"/>
        <v>-15282414547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9AF00"/>
  </sheetPr>
  <dimension ref="A1:K61"/>
  <sheetViews>
    <sheetView showGridLines="0" zoomScale="80" zoomScaleNormal="80" workbookViewId="0">
      <pane xSplit="3" ySplit="4" topLeftCell="D19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8.44140625" style="8" bestFit="1" customWidth="1"/>
    <col min="3" max="5" width="16.44140625" style="6" bestFit="1" customWidth="1"/>
    <col min="6" max="6" width="17.44140625" style="6" customWidth="1"/>
    <col min="7" max="7" width="17.109375" style="6" customWidth="1"/>
    <col min="8" max="8" width="16.44140625" style="6" customWidth="1"/>
    <col min="9" max="9" width="17.4414062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21" t="s">
        <v>786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11300000</v>
      </c>
      <c r="D5" s="172">
        <f>SUM(D6:D8)</f>
        <v>152702372</v>
      </c>
      <c r="E5" s="172">
        <f>D5-C5</f>
        <v>141402372</v>
      </c>
      <c r="F5" s="172">
        <f t="shared" ref="F5:G5" si="0">SUM(F6:F8)</f>
        <v>0</v>
      </c>
      <c r="G5" s="172">
        <f t="shared" si="0"/>
        <v>0</v>
      </c>
      <c r="H5" s="172">
        <f>G5-F5</f>
        <v>0</v>
      </c>
      <c r="I5" s="172">
        <f>C5+F5</f>
        <v>11300000</v>
      </c>
      <c r="J5" s="172">
        <f>D5+G5</f>
        <v>152702372</v>
      </c>
      <c r="K5" s="172">
        <f>J5-I5</f>
        <v>141402372</v>
      </c>
    </row>
    <row r="6" spans="1:11" ht="13.35" customHeight="1">
      <c r="B6" s="175" t="s">
        <v>3786</v>
      </c>
      <c r="C6" s="173"/>
      <c r="D6" s="173">
        <v>152702372</v>
      </c>
      <c r="E6" s="180">
        <f t="shared" ref="E6:E60" si="1">D6-C6</f>
        <v>152702372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152702372</v>
      </c>
      <c r="K6" s="173">
        <f t="shared" ref="K6:K60" si="4">J6-I6</f>
        <v>152702372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>
        <v>11300000</v>
      </c>
      <c r="D8" s="173"/>
      <c r="E8" s="180">
        <f t="shared" si="1"/>
        <v>-11300000</v>
      </c>
      <c r="F8" s="173"/>
      <c r="G8" s="173"/>
      <c r="H8" s="173">
        <f t="shared" si="2"/>
        <v>0</v>
      </c>
      <c r="I8" s="173">
        <f t="shared" si="3"/>
        <v>11300000</v>
      </c>
      <c r="J8" s="173">
        <f t="shared" si="3"/>
        <v>0</v>
      </c>
      <c r="K8" s="173">
        <f t="shared" si="4"/>
        <v>-11300000</v>
      </c>
    </row>
    <row r="9" spans="1:11" ht="13.35" customHeight="1">
      <c r="B9" s="179" t="s">
        <v>804</v>
      </c>
      <c r="C9" s="172">
        <f>SUM(C10:C27)</f>
        <v>740277649</v>
      </c>
      <c r="D9" s="172">
        <f t="shared" ref="D9:G9" si="5">SUM(D10:D27)</f>
        <v>2126962780</v>
      </c>
      <c r="E9" s="172">
        <f t="shared" si="1"/>
        <v>1386685131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740277649</v>
      </c>
      <c r="J9" s="172">
        <f t="shared" si="3"/>
        <v>2126962780</v>
      </c>
      <c r="K9" s="172">
        <f t="shared" si="4"/>
        <v>1386685131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>
        <v>249552371</v>
      </c>
      <c r="D13" s="173"/>
      <c r="E13" s="180">
        <f t="shared" si="1"/>
        <v>-249552371</v>
      </c>
      <c r="F13" s="173"/>
      <c r="G13" s="173"/>
      <c r="H13" s="173">
        <f t="shared" si="2"/>
        <v>0</v>
      </c>
      <c r="I13" s="173">
        <f t="shared" si="3"/>
        <v>249552371</v>
      </c>
      <c r="J13" s="173">
        <f t="shared" si="3"/>
        <v>0</v>
      </c>
      <c r="K13" s="173">
        <f t="shared" si="4"/>
        <v>-249552371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>
        <v>1100845571</v>
      </c>
      <c r="E15" s="180">
        <f t="shared" si="1"/>
        <v>1100845571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1100845571</v>
      </c>
      <c r="K15" s="173">
        <f t="shared" si="4"/>
        <v>1100845571</v>
      </c>
    </row>
    <row r="16" spans="1:11" ht="13.35" customHeight="1">
      <c r="B16" s="181" t="s">
        <v>3795</v>
      </c>
      <c r="C16" s="174">
        <v>16580504</v>
      </c>
      <c r="D16" s="174"/>
      <c r="E16" s="182">
        <f t="shared" si="1"/>
        <v>-16580504</v>
      </c>
      <c r="F16" s="174"/>
      <c r="G16" s="174"/>
      <c r="H16" s="174">
        <f t="shared" si="2"/>
        <v>0</v>
      </c>
      <c r="I16" s="174">
        <f t="shared" si="3"/>
        <v>16580504</v>
      </c>
      <c r="J16" s="174">
        <f t="shared" si="3"/>
        <v>0</v>
      </c>
      <c r="K16" s="174">
        <f t="shared" si="4"/>
        <v>-16580504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28619651</v>
      </c>
      <c r="D18" s="174"/>
      <c r="E18" s="182">
        <f t="shared" si="1"/>
        <v>-28619651</v>
      </c>
      <c r="F18" s="174"/>
      <c r="G18" s="174"/>
      <c r="H18" s="174">
        <f t="shared" si="2"/>
        <v>0</v>
      </c>
      <c r="I18" s="174">
        <f t="shared" si="3"/>
        <v>28619651</v>
      </c>
      <c r="J18" s="174">
        <f t="shared" si="3"/>
        <v>0</v>
      </c>
      <c r="K18" s="174">
        <f t="shared" si="4"/>
        <v>-28619651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444030226</v>
      </c>
      <c r="D21" s="173">
        <v>1026117209</v>
      </c>
      <c r="E21" s="180">
        <f t="shared" si="1"/>
        <v>582086983</v>
      </c>
      <c r="F21" s="173"/>
      <c r="G21" s="173"/>
      <c r="H21" s="173">
        <f t="shared" si="2"/>
        <v>0</v>
      </c>
      <c r="I21" s="173">
        <f t="shared" si="3"/>
        <v>444030226</v>
      </c>
      <c r="J21" s="173">
        <f t="shared" si="3"/>
        <v>1026117209</v>
      </c>
      <c r="K21" s="173">
        <f t="shared" si="4"/>
        <v>582086983</v>
      </c>
    </row>
    <row r="22" spans="2:11" ht="13.35" customHeight="1">
      <c r="B22" s="181" t="s">
        <v>3801</v>
      </c>
      <c r="C22" s="174"/>
      <c r="D22" s="174"/>
      <c r="E22" s="174">
        <f t="shared" si="1"/>
        <v>0</v>
      </c>
      <c r="F22" s="174"/>
      <c r="G22" s="174"/>
      <c r="H22" s="174">
        <f t="shared" si="2"/>
        <v>0</v>
      </c>
      <c r="I22" s="174">
        <f t="shared" si="3"/>
        <v>0</v>
      </c>
      <c r="J22" s="174">
        <f t="shared" si="3"/>
        <v>0</v>
      </c>
      <c r="K22" s="174">
        <f t="shared" si="4"/>
        <v>0</v>
      </c>
    </row>
    <row r="23" spans="2:11" ht="13.35" customHeight="1">
      <c r="B23" s="175" t="s">
        <v>3802</v>
      </c>
      <c r="C23" s="173">
        <v>1494897</v>
      </c>
      <c r="D23" s="173"/>
      <c r="E23" s="173">
        <f t="shared" si="1"/>
        <v>-1494897</v>
      </c>
      <c r="F23" s="173"/>
      <c r="G23" s="173"/>
      <c r="H23" s="173">
        <f t="shared" si="2"/>
        <v>0</v>
      </c>
      <c r="I23" s="173">
        <f t="shared" si="3"/>
        <v>1494897</v>
      </c>
      <c r="J23" s="173">
        <f t="shared" si="3"/>
        <v>0</v>
      </c>
      <c r="K23" s="173">
        <f t="shared" si="4"/>
        <v>-1494897</v>
      </c>
    </row>
    <row r="24" spans="2:11" ht="13.35" customHeight="1">
      <c r="B24" s="181" t="s">
        <v>3803</v>
      </c>
      <c r="C24" s="174"/>
      <c r="D24" s="174"/>
      <c r="E24" s="174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1693670390</v>
      </c>
      <c r="D37" s="172">
        <f t="shared" ref="D37:G37" si="7">+SUM(D38:D39)</f>
        <v>1309482958</v>
      </c>
      <c r="E37" s="172">
        <f t="shared" si="1"/>
        <v>-384187432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1693670390</v>
      </c>
      <c r="J37" s="172">
        <f t="shared" si="3"/>
        <v>1309482958</v>
      </c>
      <c r="K37" s="172">
        <f t="shared" si="4"/>
        <v>-384187432</v>
      </c>
    </row>
    <row r="38" spans="2:11" ht="13.35" customHeight="1">
      <c r="B38" s="181" t="s">
        <v>3814</v>
      </c>
      <c r="C38" s="174">
        <v>1693670390</v>
      </c>
      <c r="D38" s="174">
        <v>1309482958</v>
      </c>
      <c r="E38" s="183">
        <f t="shared" si="1"/>
        <v>-384187432</v>
      </c>
      <c r="F38" s="174"/>
      <c r="G38" s="174"/>
      <c r="H38" s="174">
        <f t="shared" si="2"/>
        <v>0</v>
      </c>
      <c r="I38" s="174">
        <f t="shared" si="3"/>
        <v>1693670390</v>
      </c>
      <c r="J38" s="174">
        <f t="shared" si="3"/>
        <v>1309482958</v>
      </c>
      <c r="K38" s="174">
        <f t="shared" si="4"/>
        <v>-384187432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321004236</v>
      </c>
      <c r="D40" s="172">
        <f t="shared" ref="D40:G40" si="8">SUM(D41:D44)</f>
        <v>321004236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321004236</v>
      </c>
      <c r="J40" s="172">
        <f t="shared" si="3"/>
        <v>321004236</v>
      </c>
      <c r="K40" s="172">
        <f t="shared" si="4"/>
        <v>0</v>
      </c>
    </row>
    <row r="41" spans="2:11" ht="13.35" customHeight="1">
      <c r="B41" s="181" t="s">
        <v>3816</v>
      </c>
      <c r="C41" s="174">
        <v>321004236</v>
      </c>
      <c r="D41" s="174">
        <v>321004236</v>
      </c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321004236</v>
      </c>
      <c r="J41" s="174">
        <f t="shared" si="3"/>
        <v>321004236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0</v>
      </c>
      <c r="D50" s="172">
        <f t="shared" ref="D50:G50" si="10">SUM(D51:D53)</f>
        <v>363636364</v>
      </c>
      <c r="E50" s="172">
        <f t="shared" si="1"/>
        <v>363636364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0</v>
      </c>
      <c r="J50" s="172">
        <f t="shared" si="3"/>
        <v>363636364</v>
      </c>
      <c r="K50" s="172">
        <f t="shared" si="4"/>
        <v>363636364</v>
      </c>
    </row>
    <row r="51" spans="2:11" ht="13.35" customHeight="1">
      <c r="B51" s="181" t="s">
        <v>3822</v>
      </c>
      <c r="C51" s="174"/>
      <c r="D51" s="174">
        <v>280112046</v>
      </c>
      <c r="E51" s="183">
        <f t="shared" si="1"/>
        <v>280112046</v>
      </c>
      <c r="F51" s="174"/>
      <c r="G51" s="174"/>
      <c r="H51" s="174">
        <f t="shared" si="2"/>
        <v>0</v>
      </c>
      <c r="I51" s="174">
        <f t="shared" si="3"/>
        <v>0</v>
      </c>
      <c r="J51" s="174">
        <f t="shared" si="3"/>
        <v>280112046</v>
      </c>
      <c r="K51" s="174">
        <f t="shared" si="4"/>
        <v>280112046</v>
      </c>
    </row>
    <row r="52" spans="2:11" ht="13.35" customHeight="1">
      <c r="B52" s="175" t="s">
        <v>3823</v>
      </c>
      <c r="C52" s="173"/>
      <c r="D52" s="173">
        <v>83524318</v>
      </c>
      <c r="E52" s="177">
        <f t="shared" si="1"/>
        <v>83524318</v>
      </c>
      <c r="F52" s="173"/>
      <c r="G52" s="173"/>
      <c r="H52" s="173">
        <f t="shared" si="2"/>
        <v>0</v>
      </c>
      <c r="I52" s="173">
        <f t="shared" si="3"/>
        <v>0</v>
      </c>
      <c r="J52" s="173">
        <f t="shared" si="3"/>
        <v>83524318</v>
      </c>
      <c r="K52" s="173">
        <f t="shared" si="4"/>
        <v>83524318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2766252275</v>
      </c>
      <c r="D61" s="178">
        <f t="shared" ref="D61:E61" si="12">D5+D9+D28+D37+D40+D45+D50+D54</f>
        <v>4273788710</v>
      </c>
      <c r="E61" s="178">
        <f t="shared" si="12"/>
        <v>1507536435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2766252275</v>
      </c>
      <c r="J61" s="178">
        <f t="shared" si="13"/>
        <v>4273788710</v>
      </c>
      <c r="K61" s="178">
        <f t="shared" si="13"/>
        <v>1507536435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9AF00"/>
  </sheetPr>
  <dimension ref="A1:K61"/>
  <sheetViews>
    <sheetView showGridLines="0" zoomScaleNormal="100" workbookViewId="0">
      <pane xSplit="3" ySplit="4" topLeftCell="F20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6.44140625" style="6" bestFit="1" customWidth="1"/>
    <col min="4" max="4" width="16.109375" style="6" customWidth="1"/>
    <col min="5" max="5" width="15.109375" style="6" bestFit="1" customWidth="1"/>
    <col min="6" max="6" width="12.88671875" style="6" customWidth="1"/>
    <col min="7" max="7" width="17.109375" style="6" customWidth="1"/>
    <col min="8" max="8" width="14.44140625" style="6" customWidth="1"/>
    <col min="9" max="9" width="17.4414062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667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5" t="s">
        <v>3779</v>
      </c>
      <c r="C3" s="446" t="s">
        <v>3780</v>
      </c>
      <c r="D3" s="446"/>
      <c r="E3" s="446"/>
      <c r="F3" s="446" t="s">
        <v>3781</v>
      </c>
      <c r="G3" s="446"/>
      <c r="H3" s="446"/>
      <c r="I3" s="446" t="s">
        <v>3782</v>
      </c>
      <c r="J3" s="446"/>
      <c r="K3" s="446"/>
    </row>
    <row r="4" spans="1:11" ht="13.35" customHeight="1">
      <c r="B4" s="445"/>
      <c r="C4" s="352" t="s">
        <v>3783</v>
      </c>
      <c r="D4" s="352" t="s">
        <v>3784</v>
      </c>
      <c r="E4" s="359" t="s">
        <v>3785</v>
      </c>
      <c r="F4" s="352" t="s">
        <v>3783</v>
      </c>
      <c r="G4" s="352" t="s">
        <v>3784</v>
      </c>
      <c r="H4" s="352" t="s">
        <v>3785</v>
      </c>
      <c r="I4" s="352" t="s">
        <v>3783</v>
      </c>
      <c r="J4" s="352" t="s">
        <v>3784</v>
      </c>
      <c r="K4" s="352" t="s">
        <v>3785</v>
      </c>
    </row>
    <row r="5" spans="1:11" ht="13.35" customHeight="1">
      <c r="B5" s="179" t="s">
        <v>808</v>
      </c>
      <c r="C5" s="172">
        <f>SUM(C6:C8)</f>
        <v>25000000</v>
      </c>
      <c r="D5" s="172">
        <f t="shared" ref="D5:G5" si="0">SUM(D6:D8)</f>
        <v>0</v>
      </c>
      <c r="E5" s="172">
        <f>D5-C5</f>
        <v>-25000000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25000000</v>
      </c>
      <c r="J5" s="172">
        <f>D5+G5</f>
        <v>0</v>
      </c>
      <c r="K5" s="172">
        <f>J5-I5</f>
        <v>-25000000</v>
      </c>
    </row>
    <row r="6" spans="1:11" ht="13.35" customHeight="1">
      <c r="B6" s="175" t="s">
        <v>3786</v>
      </c>
      <c r="C6" s="173"/>
      <c r="D6" s="173"/>
      <c r="E6" s="173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74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>
        <v>25000000</v>
      </c>
      <c r="D8" s="173"/>
      <c r="E8" s="173">
        <f t="shared" si="1"/>
        <v>-25000000</v>
      </c>
      <c r="F8" s="173"/>
      <c r="G8" s="173"/>
      <c r="H8" s="173">
        <f t="shared" si="2"/>
        <v>0</v>
      </c>
      <c r="I8" s="173">
        <f t="shared" si="3"/>
        <v>25000000</v>
      </c>
      <c r="J8" s="173">
        <f t="shared" si="3"/>
        <v>0</v>
      </c>
      <c r="K8" s="173">
        <f t="shared" si="4"/>
        <v>-25000000</v>
      </c>
    </row>
    <row r="9" spans="1:11" ht="13.35" customHeight="1">
      <c r="B9" s="179" t="s">
        <v>804</v>
      </c>
      <c r="C9" s="172">
        <f>SUM(C10:C27)</f>
        <v>6035450150</v>
      </c>
      <c r="D9" s="172">
        <f t="shared" ref="D9:G9" si="5">SUM(D10:D27)</f>
        <v>5196520893</v>
      </c>
      <c r="E9" s="172">
        <f t="shared" si="1"/>
        <v>-838929257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6035450150</v>
      </c>
      <c r="J9" s="172">
        <f t="shared" si="3"/>
        <v>5196520893</v>
      </c>
      <c r="K9" s="172">
        <f t="shared" si="4"/>
        <v>-838929257</v>
      </c>
    </row>
    <row r="10" spans="1:11" ht="13.35" customHeight="1">
      <c r="B10" s="181" t="s">
        <v>3789</v>
      </c>
      <c r="C10" s="174">
        <v>345909360</v>
      </c>
      <c r="D10" s="174"/>
      <c r="E10" s="174">
        <f t="shared" si="1"/>
        <v>-345909360</v>
      </c>
      <c r="F10" s="174"/>
      <c r="G10" s="174"/>
      <c r="H10" s="174">
        <f t="shared" si="2"/>
        <v>0</v>
      </c>
      <c r="I10" s="174">
        <f t="shared" si="3"/>
        <v>345909360</v>
      </c>
      <c r="J10" s="174">
        <f t="shared" si="3"/>
        <v>0</v>
      </c>
      <c r="K10" s="174">
        <f t="shared" si="4"/>
        <v>-345909360</v>
      </c>
    </row>
    <row r="11" spans="1:11" ht="13.35" customHeight="1">
      <c r="B11" s="175" t="s">
        <v>3790</v>
      </c>
      <c r="C11" s="173"/>
      <c r="D11" s="173">
        <v>518867040</v>
      </c>
      <c r="E11" s="173">
        <f t="shared" si="1"/>
        <v>518867040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518867040</v>
      </c>
      <c r="K11" s="173">
        <f t="shared" si="4"/>
        <v>518867040</v>
      </c>
    </row>
    <row r="12" spans="1:11" ht="13.35" customHeight="1">
      <c r="B12" s="181" t="s">
        <v>3791</v>
      </c>
      <c r="C12" s="174"/>
      <c r="D12" s="174"/>
      <c r="E12" s="174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>
        <v>2227506261</v>
      </c>
      <c r="D13" s="173">
        <v>2109066522</v>
      </c>
      <c r="E13" s="173">
        <f t="shared" si="1"/>
        <v>-118439739</v>
      </c>
      <c r="F13" s="173"/>
      <c r="G13" s="173"/>
      <c r="H13" s="173">
        <f t="shared" si="2"/>
        <v>0</v>
      </c>
      <c r="I13" s="173">
        <f t="shared" si="3"/>
        <v>2227506261</v>
      </c>
      <c r="J13" s="173">
        <f t="shared" si="3"/>
        <v>2109066522</v>
      </c>
      <c r="K13" s="173">
        <f t="shared" si="4"/>
        <v>-118439739</v>
      </c>
    </row>
    <row r="14" spans="1:11" ht="13.35" customHeight="1">
      <c r="B14" s="181" t="s">
        <v>3793</v>
      </c>
      <c r="C14" s="174"/>
      <c r="D14" s="174">
        <v>1317012</v>
      </c>
      <c r="E14" s="174">
        <f t="shared" si="1"/>
        <v>1317012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1317012</v>
      </c>
      <c r="K14" s="174">
        <f t="shared" si="4"/>
        <v>1317012</v>
      </c>
    </row>
    <row r="15" spans="1:11" ht="13.35" customHeight="1">
      <c r="B15" s="175" t="s">
        <v>3794</v>
      </c>
      <c r="C15" s="173">
        <v>971991928</v>
      </c>
      <c r="D15" s="173">
        <v>231559966</v>
      </c>
      <c r="E15" s="173">
        <f t="shared" si="1"/>
        <v>-740431962</v>
      </c>
      <c r="F15" s="173"/>
      <c r="G15" s="173"/>
      <c r="H15" s="173">
        <f t="shared" si="2"/>
        <v>0</v>
      </c>
      <c r="I15" s="173">
        <f t="shared" si="3"/>
        <v>971991928</v>
      </c>
      <c r="J15" s="173">
        <f t="shared" si="3"/>
        <v>231559966</v>
      </c>
      <c r="K15" s="173">
        <f t="shared" si="4"/>
        <v>-740431962</v>
      </c>
    </row>
    <row r="16" spans="1:11" ht="13.35" customHeight="1">
      <c r="B16" s="181" t="s">
        <v>3795</v>
      </c>
      <c r="C16" s="174">
        <v>27776117</v>
      </c>
      <c r="D16" s="174">
        <v>24117787</v>
      </c>
      <c r="E16" s="174">
        <f t="shared" si="1"/>
        <v>-3658330</v>
      </c>
      <c r="F16" s="174"/>
      <c r="G16" s="174"/>
      <c r="H16" s="174">
        <f t="shared" si="2"/>
        <v>0</v>
      </c>
      <c r="I16" s="174">
        <f t="shared" si="3"/>
        <v>27776117</v>
      </c>
      <c r="J16" s="174">
        <f t="shared" si="3"/>
        <v>24117787</v>
      </c>
      <c r="K16" s="174">
        <f t="shared" si="4"/>
        <v>-3658330</v>
      </c>
    </row>
    <row r="17" spans="2:11" ht="13.35" customHeight="1">
      <c r="B17" s="175" t="s">
        <v>3796</v>
      </c>
      <c r="C17" s="173"/>
      <c r="D17" s="173"/>
      <c r="E17" s="173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96918647</v>
      </c>
      <c r="D18" s="174">
        <v>84193919</v>
      </c>
      <c r="E18" s="174">
        <f t="shared" si="1"/>
        <v>-12724728</v>
      </c>
      <c r="F18" s="174"/>
      <c r="G18" s="174"/>
      <c r="H18" s="174">
        <f t="shared" si="2"/>
        <v>0</v>
      </c>
      <c r="I18" s="174">
        <f t="shared" si="3"/>
        <v>96918647</v>
      </c>
      <c r="J18" s="174">
        <f t="shared" si="3"/>
        <v>84193919</v>
      </c>
      <c r="K18" s="174">
        <f t="shared" si="4"/>
        <v>-12724728</v>
      </c>
    </row>
    <row r="19" spans="2:11" ht="13.35" customHeight="1">
      <c r="B19" s="175" t="s">
        <v>3798</v>
      </c>
      <c r="C19" s="173"/>
      <c r="D19" s="173"/>
      <c r="E19" s="173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74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607703583</v>
      </c>
      <c r="D21" s="173">
        <v>558835464</v>
      </c>
      <c r="E21" s="173">
        <f t="shared" si="1"/>
        <v>-48868119</v>
      </c>
      <c r="F21" s="173"/>
      <c r="G21" s="173"/>
      <c r="H21" s="173">
        <f t="shared" si="2"/>
        <v>0</v>
      </c>
      <c r="I21" s="173">
        <f t="shared" si="3"/>
        <v>607703583</v>
      </c>
      <c r="J21" s="173">
        <f t="shared" si="3"/>
        <v>558835464</v>
      </c>
      <c r="K21" s="173">
        <f t="shared" si="4"/>
        <v>-48868119</v>
      </c>
    </row>
    <row r="22" spans="2:11" ht="13.35" customHeight="1">
      <c r="B22" s="181" t="s">
        <v>3801</v>
      </c>
      <c r="C22" s="174">
        <v>612240642</v>
      </c>
      <c r="D22" s="174">
        <v>601407974</v>
      </c>
      <c r="E22" s="174">
        <f t="shared" si="1"/>
        <v>-10832668</v>
      </c>
      <c r="F22" s="174"/>
      <c r="G22" s="174"/>
      <c r="H22" s="174">
        <f t="shared" si="2"/>
        <v>0</v>
      </c>
      <c r="I22" s="174">
        <f t="shared" si="3"/>
        <v>612240642</v>
      </c>
      <c r="J22" s="174">
        <f t="shared" si="3"/>
        <v>601407974</v>
      </c>
      <c r="K22" s="174">
        <f t="shared" si="4"/>
        <v>-10832668</v>
      </c>
    </row>
    <row r="23" spans="2:11" ht="13.35" customHeight="1">
      <c r="B23" s="175" t="s">
        <v>3802</v>
      </c>
      <c r="C23" s="173">
        <v>1136933024</v>
      </c>
      <c r="D23" s="173">
        <v>1067155209</v>
      </c>
      <c r="E23" s="173">
        <f t="shared" si="1"/>
        <v>-69777815</v>
      </c>
      <c r="F23" s="173"/>
      <c r="G23" s="173"/>
      <c r="H23" s="173">
        <f t="shared" si="2"/>
        <v>0</v>
      </c>
      <c r="I23" s="173">
        <f t="shared" si="3"/>
        <v>1136933024</v>
      </c>
      <c r="J23" s="173">
        <f t="shared" si="3"/>
        <v>1067155209</v>
      </c>
      <c r="K23" s="173">
        <f t="shared" si="4"/>
        <v>-69777815</v>
      </c>
    </row>
    <row r="24" spans="2:11" ht="13.35" customHeight="1">
      <c r="B24" s="181" t="s">
        <v>3803</v>
      </c>
      <c r="C24" s="174">
        <v>8470588</v>
      </c>
      <c r="D24" s="174"/>
      <c r="E24" s="174">
        <f t="shared" si="1"/>
        <v>-8470588</v>
      </c>
      <c r="F24" s="174"/>
      <c r="G24" s="174"/>
      <c r="H24" s="174">
        <f t="shared" si="2"/>
        <v>0</v>
      </c>
      <c r="I24" s="174">
        <f t="shared" si="3"/>
        <v>8470588</v>
      </c>
      <c r="J24" s="174">
        <f t="shared" si="3"/>
        <v>0</v>
      </c>
      <c r="K24" s="174">
        <f t="shared" si="4"/>
        <v>-8470588</v>
      </c>
    </row>
    <row r="25" spans="2:11" ht="13.35" customHeight="1">
      <c r="B25" s="175" t="s">
        <v>3804</v>
      </c>
      <c r="C25" s="173"/>
      <c r="D25" s="173"/>
      <c r="E25" s="173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74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73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74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73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74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73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74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73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74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73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1393625839</v>
      </c>
      <c r="D37" s="172">
        <f t="shared" ref="D37:G37" si="7">+SUM(D38:D39)</f>
        <v>1811209982</v>
      </c>
      <c r="E37" s="172">
        <f t="shared" si="1"/>
        <v>417584143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1393625839</v>
      </c>
      <c r="J37" s="172">
        <f t="shared" si="3"/>
        <v>1811209982</v>
      </c>
      <c r="K37" s="172">
        <f t="shared" si="4"/>
        <v>417584143</v>
      </c>
    </row>
    <row r="38" spans="2:11" ht="13.35" customHeight="1">
      <c r="B38" s="181" t="s">
        <v>3814</v>
      </c>
      <c r="C38" s="174">
        <v>1393625839</v>
      </c>
      <c r="D38" s="174">
        <v>1811209982</v>
      </c>
      <c r="E38" s="174">
        <f t="shared" si="1"/>
        <v>417584143</v>
      </c>
      <c r="F38" s="174"/>
      <c r="G38" s="174"/>
      <c r="H38" s="174">
        <f t="shared" si="2"/>
        <v>0</v>
      </c>
      <c r="I38" s="174">
        <f t="shared" si="3"/>
        <v>1393625839</v>
      </c>
      <c r="J38" s="174">
        <f t="shared" si="3"/>
        <v>1811209982</v>
      </c>
      <c r="K38" s="174">
        <f t="shared" si="4"/>
        <v>417584143</v>
      </c>
    </row>
    <row r="39" spans="2:11" ht="13.35" customHeight="1">
      <c r="B39" s="175" t="s">
        <v>3815</v>
      </c>
      <c r="C39" s="173"/>
      <c r="D39" s="173"/>
      <c r="E39" s="173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285046162</v>
      </c>
      <c r="D40" s="172">
        <f>SUM(D41:D44)</f>
        <v>281136162</v>
      </c>
      <c r="E40" s="172">
        <f>D40-C40</f>
        <v>-3910000</v>
      </c>
      <c r="F40" s="172">
        <f t="shared" ref="F40:G40" si="8">SUM(F41:F44)</f>
        <v>0</v>
      </c>
      <c r="G40" s="172">
        <f t="shared" si="8"/>
        <v>3910000</v>
      </c>
      <c r="H40" s="172">
        <f t="shared" si="2"/>
        <v>3910000</v>
      </c>
      <c r="I40" s="172">
        <f t="shared" si="3"/>
        <v>285046162</v>
      </c>
      <c r="J40" s="172">
        <f t="shared" si="3"/>
        <v>285046162</v>
      </c>
      <c r="K40" s="172">
        <f t="shared" si="4"/>
        <v>0</v>
      </c>
    </row>
    <row r="41" spans="2:11" ht="13.35" customHeight="1">
      <c r="B41" s="181" t="s">
        <v>3816</v>
      </c>
      <c r="C41" s="174">
        <v>285046162</v>
      </c>
      <c r="D41" s="174">
        <v>244466229</v>
      </c>
      <c r="E41" s="174">
        <f t="shared" si="1"/>
        <v>-40579933</v>
      </c>
      <c r="F41" s="174"/>
      <c r="G41" s="174">
        <v>3910000</v>
      </c>
      <c r="H41" s="174">
        <f t="shared" si="2"/>
        <v>3910000</v>
      </c>
      <c r="I41" s="174">
        <f t="shared" si="3"/>
        <v>285046162</v>
      </c>
      <c r="J41" s="174">
        <f t="shared" si="3"/>
        <v>248376229</v>
      </c>
      <c r="K41" s="174">
        <f t="shared" si="4"/>
        <v>-36669933</v>
      </c>
    </row>
    <row r="42" spans="2:11" ht="13.35" customHeight="1">
      <c r="B42" s="175" t="s">
        <v>3817</v>
      </c>
      <c r="C42" s="173"/>
      <c r="D42" s="173">
        <v>12223310</v>
      </c>
      <c r="E42" s="173">
        <f t="shared" si="1"/>
        <v>12223310</v>
      </c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12223310</v>
      </c>
      <c r="K42" s="173">
        <f t="shared" si="4"/>
        <v>12223310</v>
      </c>
    </row>
    <row r="43" spans="2:11" ht="13.35" customHeight="1">
      <c r="B43" s="181" t="s">
        <v>7370</v>
      </c>
      <c r="C43" s="174"/>
      <c r="D43" s="174">
        <v>24446623</v>
      </c>
      <c r="E43" s="174">
        <f t="shared" si="1"/>
        <v>24446623</v>
      </c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24446623</v>
      </c>
      <c r="K43" s="174">
        <f t="shared" si="4"/>
        <v>24446623</v>
      </c>
    </row>
    <row r="44" spans="2:11" ht="13.35" customHeight="1">
      <c r="B44" s="175" t="s">
        <v>3806</v>
      </c>
      <c r="C44" s="173"/>
      <c r="D44" s="173"/>
      <c r="E44" s="173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74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3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3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841275727</v>
      </c>
      <c r="D50" s="172">
        <f t="shared" ref="D50:G50" si="10">SUM(D51:D53)</f>
        <v>1223017754</v>
      </c>
      <c r="E50" s="172">
        <f t="shared" si="1"/>
        <v>381742027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841275727</v>
      </c>
      <c r="J50" s="172">
        <f t="shared" si="3"/>
        <v>1223017754</v>
      </c>
      <c r="K50" s="172">
        <f t="shared" si="4"/>
        <v>381742027</v>
      </c>
    </row>
    <row r="51" spans="2:11" ht="13.35" customHeight="1">
      <c r="B51" s="181" t="s">
        <v>3822</v>
      </c>
      <c r="C51" s="174">
        <v>648028236</v>
      </c>
      <c r="D51" s="174">
        <v>941912454</v>
      </c>
      <c r="E51" s="174">
        <f t="shared" si="1"/>
        <v>293884218</v>
      </c>
      <c r="F51" s="174"/>
      <c r="G51" s="174"/>
      <c r="H51" s="174">
        <f t="shared" si="2"/>
        <v>0</v>
      </c>
      <c r="I51" s="174">
        <f t="shared" si="3"/>
        <v>648028236</v>
      </c>
      <c r="J51" s="174">
        <f t="shared" si="3"/>
        <v>941912454</v>
      </c>
      <c r="K51" s="174">
        <f t="shared" si="4"/>
        <v>293884218</v>
      </c>
    </row>
    <row r="52" spans="2:11" ht="13.35" customHeight="1">
      <c r="B52" s="175" t="s">
        <v>3823</v>
      </c>
      <c r="C52" s="173">
        <v>193247491</v>
      </c>
      <c r="D52" s="173">
        <v>281105300</v>
      </c>
      <c r="E52" s="173">
        <f t="shared" si="1"/>
        <v>87857809</v>
      </c>
      <c r="F52" s="173"/>
      <c r="G52" s="173"/>
      <c r="H52" s="173">
        <f t="shared" si="2"/>
        <v>0</v>
      </c>
      <c r="I52" s="173">
        <f t="shared" si="3"/>
        <v>193247491</v>
      </c>
      <c r="J52" s="173">
        <f t="shared" si="3"/>
        <v>281105300</v>
      </c>
      <c r="K52" s="173">
        <f t="shared" si="4"/>
        <v>87857809</v>
      </c>
    </row>
    <row r="53" spans="2:11" ht="13.35" customHeight="1">
      <c r="B53" s="181" t="s">
        <v>3815</v>
      </c>
      <c r="C53" s="174"/>
      <c r="D53" s="174"/>
      <c r="E53" s="174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>
        <f>SUM(C55:C56)</f>
        <v>12062500</v>
      </c>
      <c r="D54" s="172">
        <f>SUM(D55:D56)</f>
        <v>12062500</v>
      </c>
      <c r="E54" s="172">
        <f t="shared" si="1"/>
        <v>0</v>
      </c>
      <c r="F54" s="172">
        <f t="shared" ref="F54:G54" si="11">SUM(F55:F56)</f>
        <v>0</v>
      </c>
      <c r="G54" s="172">
        <f t="shared" si="11"/>
        <v>0</v>
      </c>
      <c r="H54" s="172">
        <f t="shared" si="2"/>
        <v>0</v>
      </c>
      <c r="I54" s="172">
        <f t="shared" si="3"/>
        <v>12062500</v>
      </c>
      <c r="J54" s="172">
        <f t="shared" si="3"/>
        <v>12062500</v>
      </c>
      <c r="K54" s="172">
        <f t="shared" si="4"/>
        <v>0</v>
      </c>
    </row>
    <row r="55" spans="2:11" ht="13.35" customHeight="1">
      <c r="B55" s="181" t="s">
        <v>3824</v>
      </c>
      <c r="C55" s="174">
        <v>12062500</v>
      </c>
      <c r="D55" s="174">
        <v>12062500</v>
      </c>
      <c r="E55" s="174">
        <f t="shared" si="1"/>
        <v>0</v>
      </c>
      <c r="F55" s="174"/>
      <c r="G55" s="174"/>
      <c r="H55" s="174">
        <f t="shared" si="2"/>
        <v>0</v>
      </c>
      <c r="I55" s="174">
        <f t="shared" si="3"/>
        <v>12062500</v>
      </c>
      <c r="J55" s="174">
        <f t="shared" si="3"/>
        <v>12062500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3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2">SUM(D58:D60)</f>
        <v>0</v>
      </c>
      <c r="E57" s="172">
        <f t="shared" si="1"/>
        <v>0</v>
      </c>
      <c r="F57" s="172">
        <f t="shared" si="12"/>
        <v>0</v>
      </c>
      <c r="G57" s="172">
        <f t="shared" si="12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74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3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74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8592460378</v>
      </c>
      <c r="D61" s="178">
        <f t="shared" ref="D61:E61" si="13">D5+D9+D28+D37+D40+D45+D50+D54</f>
        <v>8523947291</v>
      </c>
      <c r="E61" s="178">
        <f t="shared" si="13"/>
        <v>-68513087</v>
      </c>
      <c r="F61" s="178">
        <f t="shared" ref="F61:K61" si="14">F5+F9+F28+F37+F40+F45+F50+F54+F57</f>
        <v>0</v>
      </c>
      <c r="G61" s="178">
        <f t="shared" si="14"/>
        <v>3910000</v>
      </c>
      <c r="H61" s="178">
        <f t="shared" si="14"/>
        <v>3910000</v>
      </c>
      <c r="I61" s="178">
        <f t="shared" si="14"/>
        <v>8592460378</v>
      </c>
      <c r="J61" s="178">
        <f t="shared" si="14"/>
        <v>8527857291</v>
      </c>
      <c r="K61" s="178">
        <f t="shared" si="14"/>
        <v>-64603087</v>
      </c>
    </row>
  </sheetData>
  <mergeCells count="4">
    <mergeCell ref="B3:B4"/>
    <mergeCell ref="C3:E3"/>
    <mergeCell ref="F3:H3"/>
    <mergeCell ref="I3:K3"/>
  </mergeCells>
  <dataValidations count="1">
    <dataValidation type="whole" allowBlank="1" showInputMessage="1" showErrorMessage="1" sqref="D41" xr:uid="{A988DCB6-C089-4AF4-A8A1-8AB923EC71CC}">
      <formula1>0</formula1>
      <formula2>1E+42</formula2>
    </dataValidation>
  </dataValidation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79AF00"/>
  </sheetPr>
  <dimension ref="A1:K61"/>
  <sheetViews>
    <sheetView showGridLines="0" zoomScaleNormal="100" workbookViewId="0">
      <pane xSplit="4" ySplit="4" topLeftCell="F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6.44140625" style="6" bestFit="1" customWidth="1"/>
    <col min="4" max="4" width="16.109375" style="6" customWidth="1"/>
    <col min="5" max="5" width="15.109375" style="6" bestFit="1" customWidth="1"/>
    <col min="6" max="6" width="12.88671875" style="6" customWidth="1"/>
    <col min="7" max="7" width="17.109375" style="6" customWidth="1"/>
    <col min="8" max="8" width="15.109375" style="6" bestFit="1" customWidth="1"/>
    <col min="9" max="9" width="17.4414062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672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2247812967</v>
      </c>
      <c r="D5" s="172">
        <f t="shared" ref="D5:G5" si="0">SUM(D6:D8)</f>
        <v>2247812967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2247812967</v>
      </c>
      <c r="J5" s="172">
        <f>D5+G5</f>
        <v>2247812967</v>
      </c>
      <c r="K5" s="172">
        <f>J5-I5</f>
        <v>0</v>
      </c>
    </row>
    <row r="6" spans="1:11" ht="13.35" customHeight="1">
      <c r="B6" s="175" t="s">
        <v>3786</v>
      </c>
      <c r="C6" s="173">
        <v>2247812967</v>
      </c>
      <c r="D6" s="173">
        <v>2247812967</v>
      </c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2247812967</v>
      </c>
      <c r="J6" s="173">
        <f t="shared" si="3"/>
        <v>2247812967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7164231333</v>
      </c>
      <c r="D9" s="172">
        <f t="shared" ref="D9:G9" si="5">SUM(D10:D27)</f>
        <v>7568802609</v>
      </c>
      <c r="E9" s="172">
        <f t="shared" si="1"/>
        <v>404571276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7164231333</v>
      </c>
      <c r="J9" s="172">
        <f t="shared" si="3"/>
        <v>7568802609</v>
      </c>
      <c r="K9" s="172">
        <f t="shared" si="4"/>
        <v>404571276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>
        <v>1697252544</v>
      </c>
      <c r="D13" s="173">
        <v>1960491603</v>
      </c>
      <c r="E13" s="180">
        <f t="shared" si="1"/>
        <v>263239059</v>
      </c>
      <c r="F13" s="173"/>
      <c r="G13" s="173"/>
      <c r="H13" s="173">
        <f t="shared" si="2"/>
        <v>0</v>
      </c>
      <c r="I13" s="173">
        <f t="shared" si="3"/>
        <v>1697252544</v>
      </c>
      <c r="J13" s="173">
        <f t="shared" si="3"/>
        <v>1960491603</v>
      </c>
      <c r="K13" s="173">
        <f t="shared" si="4"/>
        <v>263239059</v>
      </c>
    </row>
    <row r="14" spans="1:11" ht="13.35" customHeight="1">
      <c r="B14" s="181" t="s">
        <v>3793</v>
      </c>
      <c r="C14" s="174">
        <v>2903124</v>
      </c>
      <c r="D14" s="174">
        <v>1890000</v>
      </c>
      <c r="E14" s="182">
        <f t="shared" si="1"/>
        <v>-1013124</v>
      </c>
      <c r="F14" s="174"/>
      <c r="G14" s="174"/>
      <c r="H14" s="174">
        <f t="shared" si="2"/>
        <v>0</v>
      </c>
      <c r="I14" s="174">
        <f t="shared" si="3"/>
        <v>2903124</v>
      </c>
      <c r="J14" s="174">
        <f t="shared" si="3"/>
        <v>1890000</v>
      </c>
      <c r="K14" s="174">
        <f t="shared" si="4"/>
        <v>-1013124</v>
      </c>
    </row>
    <row r="15" spans="1:11" ht="13.35" customHeight="1">
      <c r="B15" s="175" t="s">
        <v>3794</v>
      </c>
      <c r="C15" s="173">
        <v>1802154830</v>
      </c>
      <c r="D15" s="173">
        <v>1802154830</v>
      </c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1802154830</v>
      </c>
      <c r="J15" s="173">
        <f t="shared" si="3"/>
        <v>1802154830</v>
      </c>
      <c r="K15" s="173">
        <f t="shared" si="4"/>
        <v>0</v>
      </c>
    </row>
    <row r="16" spans="1:11" ht="13.35" customHeight="1">
      <c r="B16" s="181" t="s">
        <v>3795</v>
      </c>
      <c r="C16" s="174">
        <v>42638414</v>
      </c>
      <c r="D16" s="174">
        <v>42638414</v>
      </c>
      <c r="E16" s="182">
        <f t="shared" si="1"/>
        <v>0</v>
      </c>
      <c r="F16" s="174"/>
      <c r="G16" s="174"/>
      <c r="H16" s="174">
        <f t="shared" si="2"/>
        <v>0</v>
      </c>
      <c r="I16" s="174">
        <f t="shared" si="3"/>
        <v>42638414</v>
      </c>
      <c r="J16" s="174">
        <f t="shared" si="3"/>
        <v>42638414</v>
      </c>
      <c r="K16" s="174">
        <f t="shared" si="4"/>
        <v>0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149578707</v>
      </c>
      <c r="D18" s="174">
        <v>149578707</v>
      </c>
      <c r="E18" s="182">
        <f t="shared" si="1"/>
        <v>0</v>
      </c>
      <c r="F18" s="174"/>
      <c r="G18" s="174"/>
      <c r="H18" s="174">
        <f t="shared" si="2"/>
        <v>0</v>
      </c>
      <c r="I18" s="174">
        <f t="shared" si="3"/>
        <v>149578707</v>
      </c>
      <c r="J18" s="174">
        <f t="shared" si="3"/>
        <v>149578707</v>
      </c>
      <c r="K18" s="174">
        <f t="shared" si="4"/>
        <v>0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2763928456</v>
      </c>
      <c r="D21" s="173">
        <v>2844581228</v>
      </c>
      <c r="E21" s="180">
        <f t="shared" si="1"/>
        <v>80652772</v>
      </c>
      <c r="F21" s="173"/>
      <c r="G21" s="173"/>
      <c r="H21" s="173">
        <f t="shared" si="2"/>
        <v>0</v>
      </c>
      <c r="I21" s="173">
        <f t="shared" si="3"/>
        <v>2763928456</v>
      </c>
      <c r="J21" s="173">
        <f t="shared" si="3"/>
        <v>2844581228</v>
      </c>
      <c r="K21" s="173">
        <f t="shared" si="4"/>
        <v>80652772</v>
      </c>
    </row>
    <row r="22" spans="2:11" ht="13.35" customHeight="1">
      <c r="B22" s="181" t="s">
        <v>3801</v>
      </c>
      <c r="C22" s="174">
        <v>477091140</v>
      </c>
      <c r="D22" s="174">
        <v>477631140</v>
      </c>
      <c r="E22" s="182">
        <f>D22-C22</f>
        <v>540000</v>
      </c>
      <c r="F22" s="174"/>
      <c r="G22" s="174"/>
      <c r="H22" s="174">
        <f t="shared" si="2"/>
        <v>0</v>
      </c>
      <c r="I22" s="174">
        <f t="shared" si="3"/>
        <v>477091140</v>
      </c>
      <c r="J22" s="174">
        <f t="shared" si="3"/>
        <v>477631140</v>
      </c>
      <c r="K22" s="174">
        <f t="shared" si="4"/>
        <v>540000</v>
      </c>
    </row>
    <row r="23" spans="2:11" ht="13.35" customHeight="1">
      <c r="B23" s="175" t="s">
        <v>3802</v>
      </c>
      <c r="C23" s="173">
        <v>228684118</v>
      </c>
      <c r="D23" s="173">
        <v>289836687</v>
      </c>
      <c r="E23" s="180">
        <f t="shared" si="1"/>
        <v>61152569</v>
      </c>
      <c r="F23" s="173"/>
      <c r="G23" s="173"/>
      <c r="H23" s="173">
        <f t="shared" si="2"/>
        <v>0</v>
      </c>
      <c r="I23" s="173">
        <f t="shared" si="3"/>
        <v>228684118</v>
      </c>
      <c r="J23" s="173">
        <f t="shared" si="3"/>
        <v>289836687</v>
      </c>
      <c r="K23" s="173">
        <f t="shared" si="4"/>
        <v>61152569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15840000</v>
      </c>
      <c r="D28" s="172">
        <f t="shared" ref="D28:G28" si="6">SUM(D29:D36)</f>
        <v>0</v>
      </c>
      <c r="E28" s="172">
        <f t="shared" si="1"/>
        <v>-15840000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15840000</v>
      </c>
      <c r="J28" s="172">
        <f t="shared" si="3"/>
        <v>0</v>
      </c>
      <c r="K28" s="172">
        <f t="shared" si="4"/>
        <v>-15840000</v>
      </c>
    </row>
    <row r="29" spans="2:11" ht="13.35" customHeight="1">
      <c r="B29" s="181" t="s">
        <v>3807</v>
      </c>
      <c r="C29" s="174">
        <v>15840000</v>
      </c>
      <c r="D29" s="174"/>
      <c r="E29" s="182">
        <f t="shared" si="1"/>
        <v>-15840000</v>
      </c>
      <c r="F29" s="174"/>
      <c r="G29" s="174"/>
      <c r="H29" s="174">
        <f t="shared" si="2"/>
        <v>0</v>
      </c>
      <c r="I29" s="174">
        <f t="shared" si="3"/>
        <v>15840000</v>
      </c>
      <c r="J29" s="174">
        <f t="shared" si="3"/>
        <v>0</v>
      </c>
      <c r="K29" s="174">
        <f t="shared" si="4"/>
        <v>-15840000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1527449333</v>
      </c>
      <c r="D37" s="172">
        <f t="shared" ref="D37:G37" si="7">+SUM(D38:D39)</f>
        <v>1498499298</v>
      </c>
      <c r="E37" s="172">
        <f t="shared" si="1"/>
        <v>-28950035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1527449333</v>
      </c>
      <c r="J37" s="172">
        <f t="shared" si="3"/>
        <v>1498499298</v>
      </c>
      <c r="K37" s="172">
        <f t="shared" si="4"/>
        <v>-28950035</v>
      </c>
    </row>
    <row r="38" spans="2:11" ht="13.35" customHeight="1">
      <c r="B38" s="181" t="s">
        <v>3814</v>
      </c>
      <c r="C38" s="174">
        <v>1527449333</v>
      </c>
      <c r="D38" s="174">
        <v>1498499298</v>
      </c>
      <c r="E38" s="183">
        <f t="shared" si="1"/>
        <v>-28950035</v>
      </c>
      <c r="F38" s="174"/>
      <c r="G38" s="174"/>
      <c r="H38" s="174">
        <f t="shared" si="2"/>
        <v>0</v>
      </c>
      <c r="I38" s="174">
        <f t="shared" si="3"/>
        <v>1527449333</v>
      </c>
      <c r="J38" s="174">
        <f t="shared" si="3"/>
        <v>1498499298</v>
      </c>
      <c r="K38" s="174">
        <f t="shared" si="4"/>
        <v>-28950035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593313544</v>
      </c>
      <c r="D40" s="172">
        <f t="shared" ref="D40:G40" si="8">SUM(D41:D44)</f>
        <v>0</v>
      </c>
      <c r="E40" s="172">
        <f t="shared" si="1"/>
        <v>-593313544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593313544</v>
      </c>
      <c r="J40" s="172">
        <f t="shared" si="3"/>
        <v>0</v>
      </c>
      <c r="K40" s="172">
        <f t="shared" si="4"/>
        <v>-593313544</v>
      </c>
    </row>
    <row r="41" spans="2:11" ht="13.35" customHeight="1">
      <c r="B41" s="181" t="s">
        <v>3816</v>
      </c>
      <c r="C41" s="174">
        <v>593313544</v>
      </c>
      <c r="D41" s="174"/>
      <c r="E41" s="183">
        <f t="shared" si="1"/>
        <v>-593313544</v>
      </c>
      <c r="F41" s="174"/>
      <c r="G41" s="174"/>
      <c r="H41" s="174">
        <f t="shared" si="2"/>
        <v>0</v>
      </c>
      <c r="I41" s="174">
        <f t="shared" si="3"/>
        <v>593313544</v>
      </c>
      <c r="J41" s="174">
        <f t="shared" si="3"/>
        <v>0</v>
      </c>
      <c r="K41" s="174">
        <f t="shared" si="4"/>
        <v>-593313544</v>
      </c>
    </row>
    <row r="42" spans="2:11" ht="13.35" customHeight="1">
      <c r="B42" s="175" t="s">
        <v>3830</v>
      </c>
      <c r="C42" s="173"/>
      <c r="D42" s="173"/>
      <c r="E42" s="177">
        <f t="shared" si="1"/>
        <v>0</v>
      </c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>
        <f t="shared" si="1"/>
        <v>0</v>
      </c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1744167541</v>
      </c>
      <c r="D50" s="172">
        <f t="shared" ref="D50:G50" si="10">SUM(D51:D53)</f>
        <v>1756826198</v>
      </c>
      <c r="E50" s="172">
        <f t="shared" si="1"/>
        <v>12658657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1744167541</v>
      </c>
      <c r="J50" s="172">
        <f t="shared" si="3"/>
        <v>1756826198</v>
      </c>
      <c r="K50" s="172">
        <f t="shared" si="4"/>
        <v>12658657</v>
      </c>
    </row>
    <row r="51" spans="2:11" ht="13.35" customHeight="1">
      <c r="B51" s="181" t="s">
        <v>3822</v>
      </c>
      <c r="C51" s="174">
        <v>1343411488</v>
      </c>
      <c r="D51" s="174">
        <v>1353297493</v>
      </c>
      <c r="E51" s="183">
        <f t="shared" si="1"/>
        <v>9886005</v>
      </c>
      <c r="F51" s="174"/>
      <c r="G51" s="174"/>
      <c r="H51" s="174">
        <f t="shared" si="2"/>
        <v>0</v>
      </c>
      <c r="I51" s="174">
        <f t="shared" si="3"/>
        <v>1343411488</v>
      </c>
      <c r="J51" s="174">
        <f t="shared" si="3"/>
        <v>1353297493</v>
      </c>
      <c r="K51" s="174">
        <f t="shared" si="4"/>
        <v>9886005</v>
      </c>
    </row>
    <row r="52" spans="2:11" ht="13.35" customHeight="1">
      <c r="B52" s="175" t="s">
        <v>3823</v>
      </c>
      <c r="C52" s="173">
        <v>400756053</v>
      </c>
      <c r="D52" s="173">
        <v>403528705</v>
      </c>
      <c r="E52" s="177">
        <f t="shared" si="1"/>
        <v>2772652</v>
      </c>
      <c r="F52" s="173"/>
      <c r="G52" s="173"/>
      <c r="H52" s="173">
        <f t="shared" si="2"/>
        <v>0</v>
      </c>
      <c r="I52" s="173">
        <f t="shared" si="3"/>
        <v>400756053</v>
      </c>
      <c r="J52" s="173">
        <f t="shared" si="3"/>
        <v>403528705</v>
      </c>
      <c r="K52" s="173">
        <f t="shared" si="4"/>
        <v>2772652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13292814718</v>
      </c>
      <c r="D61" s="178">
        <f t="shared" ref="D61:K61" si="12">D5+D9+D28+D37+D40+D45+D50+D54</f>
        <v>13071941072</v>
      </c>
      <c r="E61" s="178">
        <f t="shared" si="12"/>
        <v>-220873646</v>
      </c>
      <c r="F61" s="178">
        <f t="shared" si="12"/>
        <v>0</v>
      </c>
      <c r="G61" s="178">
        <f t="shared" si="12"/>
        <v>0</v>
      </c>
      <c r="H61" s="178">
        <f t="shared" si="12"/>
        <v>0</v>
      </c>
      <c r="I61" s="178">
        <f t="shared" si="12"/>
        <v>13292814718</v>
      </c>
      <c r="J61" s="178">
        <f t="shared" si="12"/>
        <v>13071941072</v>
      </c>
      <c r="K61" s="178">
        <f t="shared" si="12"/>
        <v>-220873646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5755-A83B-444F-A053-B5C46FBAD1D8}">
  <dimension ref="B1:D415"/>
  <sheetViews>
    <sheetView showGridLines="0" workbookViewId="0">
      <selection activeCell="B1" sqref="B1"/>
    </sheetView>
  </sheetViews>
  <sheetFormatPr baseColWidth="10" defaultColWidth="9.109375" defaultRowHeight="14.4"/>
  <cols>
    <col min="2" max="2" width="7.5546875" customWidth="1"/>
    <col min="3" max="3" width="12.5546875" bestFit="1" customWidth="1"/>
    <col min="4" max="4" width="68.109375" customWidth="1"/>
  </cols>
  <sheetData>
    <row r="1" spans="2:4" ht="15.6">
      <c r="B1" s="31" t="s">
        <v>0</v>
      </c>
    </row>
    <row r="3" spans="2:4" ht="15" thickBot="1">
      <c r="B3" s="32" t="s">
        <v>1</v>
      </c>
    </row>
    <row r="4" spans="2:4" ht="27" thickBot="1">
      <c r="B4" s="138" t="s">
        <v>2</v>
      </c>
      <c r="C4" s="139" t="s">
        <v>3</v>
      </c>
      <c r="D4" s="139" t="s">
        <v>4</v>
      </c>
    </row>
    <row r="5" spans="2:4" ht="15" thickBot="1">
      <c r="B5" s="23">
        <v>1</v>
      </c>
      <c r="C5" s="23"/>
      <c r="D5" s="23" t="s">
        <v>5</v>
      </c>
    </row>
    <row r="6" spans="2:4" ht="15" thickBot="1">
      <c r="B6" s="23">
        <v>2</v>
      </c>
      <c r="C6" s="23" t="s">
        <v>6</v>
      </c>
      <c r="D6" s="23" t="s">
        <v>7</v>
      </c>
    </row>
    <row r="7" spans="2:4" ht="15" thickBot="1">
      <c r="B7" s="23">
        <v>3</v>
      </c>
      <c r="C7" s="23"/>
      <c r="D7" s="23" t="s">
        <v>8</v>
      </c>
    </row>
    <row r="8" spans="2:4" ht="15" thickBot="1">
      <c r="B8" s="23">
        <v>4</v>
      </c>
      <c r="C8" s="23" t="s">
        <v>9</v>
      </c>
      <c r="D8" s="23" t="s">
        <v>10</v>
      </c>
    </row>
    <row r="9" spans="2:4" ht="15" thickBot="1">
      <c r="B9" s="23">
        <v>5</v>
      </c>
      <c r="C9" s="23"/>
      <c r="D9" s="23" t="s">
        <v>11</v>
      </c>
    </row>
    <row r="10" spans="2:4" ht="15" thickBot="1">
      <c r="B10" s="23">
        <v>6</v>
      </c>
      <c r="C10" s="23"/>
      <c r="D10" s="23" t="s">
        <v>12</v>
      </c>
    </row>
    <row r="11" spans="2:4" ht="15" thickBot="1">
      <c r="B11" s="23">
        <v>7</v>
      </c>
      <c r="C11" s="23" t="s">
        <v>13</v>
      </c>
      <c r="D11" s="23" t="s">
        <v>14</v>
      </c>
    </row>
    <row r="12" spans="2:4" ht="15" thickBot="1">
      <c r="B12" s="23">
        <v>8</v>
      </c>
      <c r="C12" s="23" t="s">
        <v>15</v>
      </c>
      <c r="D12" s="23" t="s">
        <v>16</v>
      </c>
    </row>
    <row r="13" spans="2:4" ht="15" thickBot="1">
      <c r="B13" s="23">
        <v>9</v>
      </c>
      <c r="C13" s="23" t="s">
        <v>17</v>
      </c>
      <c r="D13" s="23" t="s">
        <v>18</v>
      </c>
    </row>
    <row r="14" spans="2:4" ht="15" thickBot="1">
      <c r="B14" s="23">
        <v>10</v>
      </c>
      <c r="C14" s="23"/>
      <c r="D14" s="23" t="s">
        <v>19</v>
      </c>
    </row>
    <row r="15" spans="2:4" ht="15" thickBot="1">
      <c r="B15" s="23">
        <v>11</v>
      </c>
      <c r="C15" s="23"/>
      <c r="D15" s="23" t="s">
        <v>20</v>
      </c>
    </row>
    <row r="16" spans="2:4" ht="15" thickBot="1">
      <c r="B16" s="23">
        <v>12</v>
      </c>
      <c r="C16" s="23" t="s">
        <v>21</v>
      </c>
      <c r="D16" s="23" t="s">
        <v>22</v>
      </c>
    </row>
    <row r="17" spans="2:4" ht="15" thickBot="1">
      <c r="B17" s="23">
        <v>13</v>
      </c>
      <c r="C17" s="23" t="s">
        <v>17</v>
      </c>
      <c r="D17" s="23" t="s">
        <v>23</v>
      </c>
    </row>
    <row r="18" spans="2:4" ht="15" thickBot="1">
      <c r="B18" s="23">
        <v>14</v>
      </c>
      <c r="C18" s="23" t="s">
        <v>24</v>
      </c>
      <c r="D18" s="23" t="s">
        <v>25</v>
      </c>
    </row>
    <row r="19" spans="2:4" ht="15" thickBot="1">
      <c r="B19" s="23">
        <v>15</v>
      </c>
      <c r="C19" s="23" t="s">
        <v>26</v>
      </c>
      <c r="D19" s="23" t="s">
        <v>27</v>
      </c>
    </row>
    <row r="20" spans="2:4" ht="15" thickBot="1">
      <c r="B20" s="23">
        <v>16</v>
      </c>
      <c r="C20" s="23"/>
      <c r="D20" s="23" t="s">
        <v>28</v>
      </c>
    </row>
    <row r="21" spans="2:4" ht="15" thickBot="1">
      <c r="B21" s="23">
        <v>17</v>
      </c>
      <c r="C21" s="23"/>
      <c r="D21" s="23" t="s">
        <v>29</v>
      </c>
    </row>
    <row r="22" spans="2:4" ht="15" thickBot="1">
      <c r="B22" s="23">
        <v>18</v>
      </c>
      <c r="C22" s="23"/>
      <c r="D22" s="23" t="s">
        <v>30</v>
      </c>
    </row>
    <row r="23" spans="2:4" ht="15" thickBot="1">
      <c r="B23" s="23">
        <v>19</v>
      </c>
      <c r="C23" s="23"/>
      <c r="D23" s="23" t="s">
        <v>31</v>
      </c>
    </row>
    <row r="24" spans="2:4" ht="15" thickBot="1">
      <c r="B24" s="23">
        <v>20</v>
      </c>
      <c r="C24" s="23" t="s">
        <v>32</v>
      </c>
      <c r="D24" s="23" t="s">
        <v>33</v>
      </c>
    </row>
    <row r="25" spans="2:4" ht="15" thickBot="1">
      <c r="B25" s="23">
        <v>21</v>
      </c>
      <c r="C25" s="23" t="s">
        <v>34</v>
      </c>
      <c r="D25" s="23" t="s">
        <v>35</v>
      </c>
    </row>
    <row r="26" spans="2:4" ht="15" thickBot="1">
      <c r="B26" s="23">
        <v>22</v>
      </c>
      <c r="C26" s="23"/>
      <c r="D26" s="23" t="s">
        <v>36</v>
      </c>
    </row>
    <row r="27" spans="2:4" ht="15" thickBot="1">
      <c r="B27" s="23">
        <v>23</v>
      </c>
      <c r="C27" s="23" t="s">
        <v>17</v>
      </c>
      <c r="D27" s="23" t="s">
        <v>37</v>
      </c>
    </row>
    <row r="28" spans="2:4" ht="15" thickBot="1">
      <c r="B28" s="23">
        <v>24</v>
      </c>
      <c r="C28" s="23"/>
      <c r="D28" s="23" t="s">
        <v>38</v>
      </c>
    </row>
    <row r="29" spans="2:4" ht="15" thickBot="1">
      <c r="B29" s="23">
        <v>25</v>
      </c>
      <c r="C29" s="23" t="s">
        <v>39</v>
      </c>
      <c r="D29" s="23" t="s">
        <v>40</v>
      </c>
    </row>
    <row r="30" spans="2:4" ht="15" thickBot="1">
      <c r="B30" s="23">
        <v>26</v>
      </c>
      <c r="C30" s="23" t="s">
        <v>41</v>
      </c>
      <c r="D30" s="23" t="s">
        <v>42</v>
      </c>
    </row>
    <row r="31" spans="2:4" ht="15" thickBot="1">
      <c r="B31" s="23">
        <v>27</v>
      </c>
      <c r="C31" s="23"/>
      <c r="D31" s="23" t="s">
        <v>43</v>
      </c>
    </row>
    <row r="32" spans="2:4" ht="15" thickBot="1">
      <c r="B32" s="23">
        <v>28</v>
      </c>
      <c r="C32" s="23" t="s">
        <v>17</v>
      </c>
      <c r="D32" s="23" t="s">
        <v>44</v>
      </c>
    </row>
    <row r="33" spans="2:4" ht="15" thickBot="1">
      <c r="B33" s="23">
        <v>29</v>
      </c>
      <c r="C33" s="23"/>
      <c r="D33" s="23" t="s">
        <v>45</v>
      </c>
    </row>
    <row r="34" spans="2:4" ht="15" thickBot="1">
      <c r="B34" s="23">
        <v>30</v>
      </c>
      <c r="C34" s="23"/>
      <c r="D34" s="23" t="s">
        <v>46</v>
      </c>
    </row>
    <row r="35" spans="2:4" ht="15" thickBot="1">
      <c r="B35" s="23">
        <v>31</v>
      </c>
      <c r="C35" s="23"/>
      <c r="D35" s="23" t="s">
        <v>47</v>
      </c>
    </row>
    <row r="36" spans="2:4" ht="15" thickBot="1">
      <c r="B36" s="23">
        <v>32</v>
      </c>
      <c r="C36" s="23"/>
      <c r="D36" s="23" t="s">
        <v>48</v>
      </c>
    </row>
    <row r="37" spans="2:4" ht="15" thickBot="1">
      <c r="B37" s="23">
        <v>33</v>
      </c>
      <c r="C37" s="23"/>
      <c r="D37" s="23" t="s">
        <v>49</v>
      </c>
    </row>
    <row r="38" spans="2:4" ht="15" thickBot="1">
      <c r="B38" s="23">
        <v>34</v>
      </c>
      <c r="C38" s="23" t="s">
        <v>50</v>
      </c>
      <c r="D38" s="23" t="s">
        <v>51</v>
      </c>
    </row>
    <row r="39" spans="2:4" ht="15" thickBot="1">
      <c r="B39" s="23">
        <v>35</v>
      </c>
      <c r="C39" s="23" t="s">
        <v>52</v>
      </c>
      <c r="D39" s="23" t="s">
        <v>53</v>
      </c>
    </row>
    <row r="40" spans="2:4" ht="15" thickBot="1">
      <c r="B40" s="23">
        <v>36</v>
      </c>
      <c r="C40" s="23" t="s">
        <v>54</v>
      </c>
      <c r="D40" s="23" t="s">
        <v>55</v>
      </c>
    </row>
    <row r="41" spans="2:4" ht="15" thickBot="1">
      <c r="B41" s="23">
        <v>37</v>
      </c>
      <c r="C41" s="23"/>
      <c r="D41" s="23" t="s">
        <v>56</v>
      </c>
    </row>
    <row r="42" spans="2:4" ht="15" thickBot="1">
      <c r="B42" s="23">
        <v>38</v>
      </c>
      <c r="C42" s="23"/>
      <c r="D42" s="23" t="s">
        <v>57</v>
      </c>
    </row>
    <row r="43" spans="2:4" ht="15" thickBot="1">
      <c r="B43" s="23">
        <v>39</v>
      </c>
      <c r="C43" s="23"/>
      <c r="D43" s="23" t="s">
        <v>58</v>
      </c>
    </row>
    <row r="44" spans="2:4" ht="15" thickBot="1">
      <c r="B44" s="23">
        <v>40</v>
      </c>
      <c r="C44" s="23"/>
      <c r="D44" s="23" t="s">
        <v>59</v>
      </c>
    </row>
    <row r="45" spans="2:4" ht="15" thickBot="1">
      <c r="B45" s="23">
        <v>41</v>
      </c>
      <c r="C45" s="23"/>
      <c r="D45" s="23" t="s">
        <v>60</v>
      </c>
    </row>
    <row r="46" spans="2:4" ht="15" thickBot="1">
      <c r="B46" s="23">
        <v>42</v>
      </c>
      <c r="C46" s="23"/>
      <c r="D46" s="23" t="s">
        <v>61</v>
      </c>
    </row>
    <row r="47" spans="2:4" ht="15" thickBot="1">
      <c r="B47" s="23">
        <v>43</v>
      </c>
      <c r="C47" s="23" t="s">
        <v>62</v>
      </c>
      <c r="D47" s="23" t="s">
        <v>63</v>
      </c>
    </row>
    <row r="48" spans="2:4" ht="15" thickBot="1">
      <c r="B48" s="23">
        <v>44</v>
      </c>
      <c r="C48" s="23" t="s">
        <v>64</v>
      </c>
      <c r="D48" s="23" t="s">
        <v>65</v>
      </c>
    </row>
    <row r="49" spans="2:4" ht="15" thickBot="1">
      <c r="B49" s="23">
        <v>45</v>
      </c>
      <c r="C49" s="23"/>
      <c r="D49" s="23" t="s">
        <v>66</v>
      </c>
    </row>
    <row r="50" spans="2:4" ht="15" thickBot="1">
      <c r="B50" s="23">
        <v>46</v>
      </c>
      <c r="C50" s="23"/>
      <c r="D50" s="23" t="s">
        <v>67</v>
      </c>
    </row>
    <row r="51" spans="2:4" ht="15" thickBot="1">
      <c r="B51" s="23">
        <v>47</v>
      </c>
      <c r="C51" s="23" t="s">
        <v>68</v>
      </c>
      <c r="D51" s="23" t="s">
        <v>69</v>
      </c>
    </row>
    <row r="52" spans="2:4" ht="15" thickBot="1">
      <c r="B52" s="23">
        <v>48</v>
      </c>
      <c r="C52" s="23"/>
      <c r="D52" s="23" t="s">
        <v>70</v>
      </c>
    </row>
    <row r="53" spans="2:4" ht="15" thickBot="1">
      <c r="B53" s="23">
        <v>49</v>
      </c>
      <c r="C53" s="23"/>
      <c r="D53" s="23" t="s">
        <v>71</v>
      </c>
    </row>
    <row r="54" spans="2:4" ht="15" thickBot="1">
      <c r="B54" s="23">
        <v>50</v>
      </c>
      <c r="C54" s="23"/>
      <c r="D54" s="23" t="s">
        <v>72</v>
      </c>
    </row>
    <row r="55" spans="2:4" ht="15" thickBot="1">
      <c r="B55" s="23">
        <v>51</v>
      </c>
      <c r="C55" s="23"/>
      <c r="D55" s="23" t="s">
        <v>73</v>
      </c>
    </row>
    <row r="56" spans="2:4" ht="15" thickBot="1">
      <c r="B56" s="23">
        <v>52</v>
      </c>
      <c r="C56" s="23"/>
      <c r="D56" s="23" t="s">
        <v>74</v>
      </c>
    </row>
    <row r="57" spans="2:4" ht="15" thickBot="1">
      <c r="B57" s="23">
        <v>53</v>
      </c>
      <c r="C57" s="23"/>
      <c r="D57" s="23" t="s">
        <v>75</v>
      </c>
    </row>
    <row r="58" spans="2:4" ht="15" thickBot="1">
      <c r="B58" s="23">
        <v>54</v>
      </c>
      <c r="C58" s="23" t="s">
        <v>76</v>
      </c>
      <c r="D58" s="23" t="s">
        <v>77</v>
      </c>
    </row>
    <row r="59" spans="2:4" ht="15" thickBot="1">
      <c r="B59" s="23">
        <v>55</v>
      </c>
      <c r="C59" s="23"/>
      <c r="D59" s="23" t="s">
        <v>78</v>
      </c>
    </row>
    <row r="60" spans="2:4" ht="15" thickBot="1">
      <c r="B60" s="23">
        <v>56</v>
      </c>
      <c r="C60" s="23"/>
      <c r="D60" s="23" t="s">
        <v>79</v>
      </c>
    </row>
    <row r="61" spans="2:4" ht="15" thickBot="1">
      <c r="B61" s="23">
        <v>57</v>
      </c>
      <c r="C61" s="23" t="s">
        <v>80</v>
      </c>
      <c r="D61" s="23" t="s">
        <v>81</v>
      </c>
    </row>
    <row r="62" spans="2:4" ht="15" thickBot="1">
      <c r="B62" s="23">
        <v>58</v>
      </c>
      <c r="C62" s="23"/>
      <c r="D62" s="23" t="s">
        <v>82</v>
      </c>
    </row>
    <row r="63" spans="2:4" ht="15" thickBot="1">
      <c r="B63" s="23">
        <v>59</v>
      </c>
      <c r="C63" s="23" t="s">
        <v>83</v>
      </c>
      <c r="D63" s="23" t="s">
        <v>84</v>
      </c>
    </row>
    <row r="64" spans="2:4" ht="15" thickBot="1">
      <c r="B64" s="23">
        <v>60</v>
      </c>
      <c r="C64" s="23"/>
      <c r="D64" s="23" t="s">
        <v>85</v>
      </c>
    </row>
    <row r="65" spans="2:4" ht="15" thickBot="1">
      <c r="B65" s="23">
        <v>61</v>
      </c>
      <c r="C65" s="23" t="s">
        <v>86</v>
      </c>
      <c r="D65" s="23" t="s">
        <v>87</v>
      </c>
    </row>
    <row r="66" spans="2:4" ht="15" thickBot="1">
      <c r="B66" s="23">
        <v>62</v>
      </c>
      <c r="C66" s="23" t="s">
        <v>88</v>
      </c>
      <c r="D66" s="23" t="s">
        <v>89</v>
      </c>
    </row>
    <row r="67" spans="2:4" ht="15" thickBot="1">
      <c r="B67" s="23">
        <v>63</v>
      </c>
      <c r="C67" s="23" t="s">
        <v>90</v>
      </c>
      <c r="D67" s="23" t="s">
        <v>91</v>
      </c>
    </row>
    <row r="68" spans="2:4" ht="15" thickBot="1">
      <c r="B68" s="23">
        <v>64</v>
      </c>
      <c r="C68" s="23" t="s">
        <v>92</v>
      </c>
      <c r="D68" s="23" t="s">
        <v>93</v>
      </c>
    </row>
    <row r="69" spans="2:4" ht="15" thickBot="1">
      <c r="B69" s="23">
        <v>65</v>
      </c>
      <c r="C69" s="23"/>
      <c r="D69" s="23" t="s">
        <v>94</v>
      </c>
    </row>
    <row r="70" spans="2:4" ht="15" thickBot="1">
      <c r="B70" s="23">
        <v>66</v>
      </c>
      <c r="C70" s="23"/>
      <c r="D70" s="23" t="s">
        <v>95</v>
      </c>
    </row>
    <row r="71" spans="2:4" ht="15" thickBot="1">
      <c r="B71" s="23">
        <v>67</v>
      </c>
      <c r="C71" s="23" t="s">
        <v>96</v>
      </c>
      <c r="D71" s="23" t="s">
        <v>97</v>
      </c>
    </row>
    <row r="72" spans="2:4" ht="15" thickBot="1">
      <c r="B72" s="23">
        <v>68</v>
      </c>
      <c r="C72" s="23" t="s">
        <v>98</v>
      </c>
      <c r="D72" s="23" t="s">
        <v>99</v>
      </c>
    </row>
    <row r="73" spans="2:4" ht="15" thickBot="1">
      <c r="B73" s="23">
        <v>69</v>
      </c>
      <c r="C73" s="23"/>
      <c r="D73" s="23" t="s">
        <v>100</v>
      </c>
    </row>
    <row r="74" spans="2:4" ht="15" thickBot="1">
      <c r="B74" s="23">
        <v>70</v>
      </c>
      <c r="C74" s="23"/>
      <c r="D74" s="23" t="s">
        <v>101</v>
      </c>
    </row>
    <row r="75" spans="2:4" ht="15" thickBot="1">
      <c r="B75" s="23">
        <v>71</v>
      </c>
      <c r="C75" s="23"/>
      <c r="D75" s="23" t="s">
        <v>102</v>
      </c>
    </row>
    <row r="76" spans="2:4" ht="15" thickBot="1">
      <c r="B76" s="23">
        <v>72</v>
      </c>
      <c r="C76" s="23"/>
      <c r="D76" s="23" t="s">
        <v>103</v>
      </c>
    </row>
    <row r="77" spans="2:4" ht="15" thickBot="1">
      <c r="B77" s="23">
        <v>73</v>
      </c>
      <c r="C77" s="23"/>
      <c r="D77" s="23" t="s">
        <v>104</v>
      </c>
    </row>
    <row r="78" spans="2:4" ht="15" thickBot="1">
      <c r="B78" s="23">
        <v>74</v>
      </c>
      <c r="C78" s="23"/>
      <c r="D78" s="23" t="s">
        <v>105</v>
      </c>
    </row>
    <row r="79" spans="2:4" ht="15" thickBot="1">
      <c r="B79" s="23">
        <v>75</v>
      </c>
      <c r="C79" s="23"/>
      <c r="D79" s="23" t="s">
        <v>106</v>
      </c>
    </row>
    <row r="80" spans="2:4" ht="15" thickBot="1">
      <c r="B80" s="23">
        <v>76</v>
      </c>
      <c r="C80" s="23"/>
      <c r="D80" s="23" t="s">
        <v>107</v>
      </c>
    </row>
    <row r="81" spans="2:4" ht="15" thickBot="1">
      <c r="B81" s="23">
        <v>77</v>
      </c>
      <c r="C81" s="23" t="s">
        <v>108</v>
      </c>
      <c r="D81" s="23" t="s">
        <v>109</v>
      </c>
    </row>
    <row r="82" spans="2:4" ht="15" thickBot="1">
      <c r="B82" s="23">
        <v>78</v>
      </c>
      <c r="C82" s="23"/>
      <c r="D82" s="23" t="s">
        <v>110</v>
      </c>
    </row>
    <row r="83" spans="2:4" ht="15" thickBot="1">
      <c r="B83" s="23">
        <v>79</v>
      </c>
      <c r="C83" s="23"/>
      <c r="D83" s="23" t="s">
        <v>111</v>
      </c>
    </row>
    <row r="84" spans="2:4" ht="15" thickBot="1">
      <c r="B84" s="23">
        <v>80</v>
      </c>
      <c r="C84" s="23" t="s">
        <v>112</v>
      </c>
      <c r="D84" s="23" t="s">
        <v>113</v>
      </c>
    </row>
    <row r="85" spans="2:4" ht="15" thickBot="1">
      <c r="B85" s="23">
        <v>81</v>
      </c>
      <c r="C85" s="23"/>
      <c r="D85" s="23" t="s">
        <v>114</v>
      </c>
    </row>
    <row r="86" spans="2:4" ht="15" thickBot="1">
      <c r="B86" s="23">
        <v>82</v>
      </c>
      <c r="C86" s="23"/>
      <c r="D86" s="23" t="s">
        <v>115</v>
      </c>
    </row>
    <row r="87" spans="2:4" ht="15" thickBot="1">
      <c r="B87" s="23">
        <v>83</v>
      </c>
      <c r="C87" s="23"/>
      <c r="D87" s="23" t="s">
        <v>116</v>
      </c>
    </row>
    <row r="88" spans="2:4" ht="15" thickBot="1">
      <c r="B88" s="23">
        <v>84</v>
      </c>
      <c r="C88" s="23" t="s">
        <v>117</v>
      </c>
      <c r="D88" s="23" t="s">
        <v>118</v>
      </c>
    </row>
    <row r="89" spans="2:4" ht="15" thickBot="1">
      <c r="B89" s="23">
        <v>85</v>
      </c>
      <c r="C89" s="23" t="s">
        <v>119</v>
      </c>
      <c r="D89" s="23" t="s">
        <v>120</v>
      </c>
    </row>
    <row r="90" spans="2:4" ht="15" thickBot="1">
      <c r="B90" s="23">
        <v>86</v>
      </c>
      <c r="C90" s="23"/>
      <c r="D90" s="23" t="s">
        <v>121</v>
      </c>
    </row>
    <row r="91" spans="2:4" ht="15" thickBot="1">
      <c r="B91" s="23">
        <v>87</v>
      </c>
      <c r="C91" s="23"/>
      <c r="D91" s="23" t="s">
        <v>122</v>
      </c>
    </row>
    <row r="92" spans="2:4" ht="15" thickBot="1">
      <c r="B92" s="23">
        <v>88</v>
      </c>
      <c r="C92" s="23"/>
      <c r="D92" s="23" t="s">
        <v>123</v>
      </c>
    </row>
    <row r="93" spans="2:4" ht="15" thickBot="1">
      <c r="B93" s="23">
        <v>89</v>
      </c>
      <c r="C93" s="23"/>
      <c r="D93" s="23" t="s">
        <v>124</v>
      </c>
    </row>
    <row r="94" spans="2:4" ht="15" thickBot="1">
      <c r="B94" s="23">
        <v>90</v>
      </c>
      <c r="C94" s="23" t="s">
        <v>125</v>
      </c>
      <c r="D94" s="23" t="s">
        <v>126</v>
      </c>
    </row>
    <row r="95" spans="2:4" ht="15" thickBot="1">
      <c r="B95" s="23">
        <v>91</v>
      </c>
      <c r="C95" s="23" t="s">
        <v>127</v>
      </c>
      <c r="D95" s="23" t="s">
        <v>128</v>
      </c>
    </row>
    <row r="96" spans="2:4" ht="15" thickBot="1">
      <c r="B96" s="23">
        <v>92</v>
      </c>
      <c r="C96" s="23" t="s">
        <v>129</v>
      </c>
      <c r="D96" s="23" t="s">
        <v>130</v>
      </c>
    </row>
    <row r="97" spans="2:4" ht="15" thickBot="1">
      <c r="B97" s="23">
        <v>93</v>
      </c>
      <c r="C97" s="23"/>
      <c r="D97" s="23" t="s">
        <v>131</v>
      </c>
    </row>
    <row r="98" spans="2:4" ht="15" thickBot="1">
      <c r="B98" s="23">
        <v>94</v>
      </c>
      <c r="C98" s="23" t="s">
        <v>132</v>
      </c>
      <c r="D98" s="23" t="s">
        <v>133</v>
      </c>
    </row>
    <row r="99" spans="2:4" ht="15" thickBot="1">
      <c r="B99" s="23">
        <v>95</v>
      </c>
      <c r="C99" s="23"/>
      <c r="D99" s="23" t="s">
        <v>134</v>
      </c>
    </row>
    <row r="100" spans="2:4" ht="15" thickBot="1">
      <c r="B100" s="23">
        <v>96</v>
      </c>
      <c r="C100" s="23" t="s">
        <v>135</v>
      </c>
      <c r="D100" s="23" t="s">
        <v>136</v>
      </c>
    </row>
    <row r="101" spans="2:4" ht="15" thickBot="1">
      <c r="B101" s="23">
        <v>97</v>
      </c>
      <c r="C101" s="23" t="s">
        <v>137</v>
      </c>
      <c r="D101" s="23" t="s">
        <v>138</v>
      </c>
    </row>
    <row r="102" spans="2:4" ht="15" thickBot="1">
      <c r="B102" s="23">
        <v>98</v>
      </c>
      <c r="C102" s="23"/>
      <c r="D102" s="23" t="s">
        <v>139</v>
      </c>
    </row>
    <row r="103" spans="2:4" ht="15" thickBot="1">
      <c r="B103" s="23">
        <v>99</v>
      </c>
      <c r="C103" s="23"/>
      <c r="D103" s="23" t="s">
        <v>140</v>
      </c>
    </row>
    <row r="104" spans="2:4" ht="15" thickBot="1">
      <c r="B104" s="23">
        <v>100</v>
      </c>
      <c r="C104" s="23" t="s">
        <v>17</v>
      </c>
      <c r="D104" s="23" t="s">
        <v>141</v>
      </c>
    </row>
    <row r="105" spans="2:4" ht="15" thickBot="1">
      <c r="B105" s="23">
        <v>101</v>
      </c>
      <c r="C105" s="23"/>
      <c r="D105" s="23" t="s">
        <v>142</v>
      </c>
    </row>
    <row r="106" spans="2:4" ht="15" thickBot="1">
      <c r="B106" s="23">
        <v>102</v>
      </c>
      <c r="C106" s="23" t="s">
        <v>143</v>
      </c>
      <c r="D106" s="23" t="s">
        <v>144</v>
      </c>
    </row>
    <row r="107" spans="2:4" ht="15" thickBot="1">
      <c r="B107" s="23">
        <v>103</v>
      </c>
      <c r="C107" s="23"/>
      <c r="D107" s="23" t="s">
        <v>145</v>
      </c>
    </row>
    <row r="108" spans="2:4" ht="15" thickBot="1">
      <c r="B108" s="23">
        <v>104</v>
      </c>
      <c r="C108" s="23" t="s">
        <v>17</v>
      </c>
      <c r="D108" s="23" t="s">
        <v>146</v>
      </c>
    </row>
    <row r="109" spans="2:4" ht="15" thickBot="1">
      <c r="B109" s="23">
        <v>105</v>
      </c>
      <c r="C109" s="23"/>
      <c r="D109" s="23" t="s">
        <v>147</v>
      </c>
    </row>
    <row r="110" spans="2:4" ht="15" thickBot="1">
      <c r="B110" s="23">
        <v>106</v>
      </c>
      <c r="C110" s="23" t="s">
        <v>148</v>
      </c>
      <c r="D110" s="23" t="s">
        <v>149</v>
      </c>
    </row>
    <row r="111" spans="2:4" ht="15" thickBot="1">
      <c r="B111" s="23">
        <v>107</v>
      </c>
      <c r="C111" s="23" t="s">
        <v>150</v>
      </c>
      <c r="D111" s="23" t="s">
        <v>151</v>
      </c>
    </row>
    <row r="112" spans="2:4" ht="15" thickBot="1">
      <c r="B112" s="23">
        <v>108</v>
      </c>
      <c r="C112" s="23"/>
      <c r="D112" s="23" t="s">
        <v>152</v>
      </c>
    </row>
    <row r="113" spans="2:4" ht="15" thickBot="1">
      <c r="B113" s="23">
        <v>109</v>
      </c>
      <c r="C113" s="23" t="s">
        <v>17</v>
      </c>
      <c r="D113" s="23" t="s">
        <v>153</v>
      </c>
    </row>
    <row r="114" spans="2:4" ht="15" thickBot="1">
      <c r="B114" s="23">
        <v>110</v>
      </c>
      <c r="C114" s="23" t="s">
        <v>154</v>
      </c>
      <c r="D114" s="23" t="s">
        <v>155</v>
      </c>
    </row>
    <row r="115" spans="2:4" ht="15" thickBot="1">
      <c r="B115" s="23">
        <v>111</v>
      </c>
      <c r="C115" s="23"/>
      <c r="D115" s="23" t="s">
        <v>156</v>
      </c>
    </row>
    <row r="116" spans="2:4" ht="15" thickBot="1">
      <c r="B116" s="23">
        <v>112</v>
      </c>
      <c r="C116" s="23"/>
      <c r="D116" s="23" t="s">
        <v>157</v>
      </c>
    </row>
    <row r="117" spans="2:4" ht="15" thickBot="1">
      <c r="B117" s="23">
        <v>113</v>
      </c>
      <c r="C117" s="23"/>
      <c r="D117" s="23" t="s">
        <v>158</v>
      </c>
    </row>
    <row r="118" spans="2:4" ht="15" thickBot="1">
      <c r="B118" s="23">
        <v>114</v>
      </c>
      <c r="C118" s="23" t="s">
        <v>159</v>
      </c>
      <c r="D118" s="23" t="s">
        <v>160</v>
      </c>
    </row>
    <row r="119" spans="2:4" ht="15" thickBot="1">
      <c r="B119" s="23">
        <v>115</v>
      </c>
      <c r="C119" s="23"/>
      <c r="D119" s="23" t="s">
        <v>161</v>
      </c>
    </row>
    <row r="120" spans="2:4" ht="15" thickBot="1">
      <c r="B120" s="23">
        <v>116</v>
      </c>
      <c r="C120" s="23"/>
      <c r="D120" s="23" t="s">
        <v>162</v>
      </c>
    </row>
    <row r="121" spans="2:4" ht="15" thickBot="1">
      <c r="B121" s="23">
        <v>117</v>
      </c>
      <c r="C121" s="23" t="s">
        <v>163</v>
      </c>
      <c r="D121" s="23" t="s">
        <v>164</v>
      </c>
    </row>
    <row r="122" spans="2:4" ht="15" thickBot="1">
      <c r="B122" s="23">
        <v>118</v>
      </c>
      <c r="C122" s="23"/>
      <c r="D122" s="23" t="s">
        <v>165</v>
      </c>
    </row>
    <row r="123" spans="2:4" ht="15" thickBot="1">
      <c r="B123" s="23">
        <v>119</v>
      </c>
      <c r="C123" s="23" t="s">
        <v>166</v>
      </c>
      <c r="D123" s="23" t="s">
        <v>167</v>
      </c>
    </row>
    <row r="124" spans="2:4" ht="15" thickBot="1">
      <c r="B124" s="23">
        <v>120</v>
      </c>
      <c r="C124" s="23"/>
      <c r="D124" s="23" t="s">
        <v>168</v>
      </c>
    </row>
    <row r="125" spans="2:4" ht="15" thickBot="1">
      <c r="B125" s="23">
        <v>121</v>
      </c>
      <c r="C125" s="23"/>
      <c r="D125" s="23" t="s">
        <v>169</v>
      </c>
    </row>
    <row r="126" spans="2:4" ht="15" thickBot="1">
      <c r="B126" s="23">
        <v>122</v>
      </c>
      <c r="C126" s="23"/>
      <c r="D126" s="23" t="s">
        <v>170</v>
      </c>
    </row>
    <row r="127" spans="2:4" ht="15" thickBot="1">
      <c r="B127" s="23">
        <v>123</v>
      </c>
      <c r="C127" s="23"/>
      <c r="D127" s="23" t="s">
        <v>171</v>
      </c>
    </row>
    <row r="128" spans="2:4" ht="15" thickBot="1">
      <c r="B128" s="23">
        <v>124</v>
      </c>
      <c r="C128" s="23"/>
      <c r="D128" s="23" t="s">
        <v>172</v>
      </c>
    </row>
    <row r="129" spans="2:4" ht="15" thickBot="1">
      <c r="B129" s="23">
        <v>125</v>
      </c>
      <c r="C129" s="23"/>
      <c r="D129" s="23" t="s">
        <v>173</v>
      </c>
    </row>
    <row r="130" spans="2:4" ht="15" thickBot="1">
      <c r="B130" s="23">
        <v>126</v>
      </c>
      <c r="C130" s="23"/>
      <c r="D130" s="23" t="s">
        <v>174</v>
      </c>
    </row>
    <row r="131" spans="2:4" ht="15" thickBot="1">
      <c r="B131" s="23">
        <v>127</v>
      </c>
      <c r="C131" s="23" t="s">
        <v>175</v>
      </c>
      <c r="D131" s="23" t="s">
        <v>176</v>
      </c>
    </row>
    <row r="132" spans="2:4" ht="15" thickBot="1">
      <c r="B132" s="23">
        <v>128</v>
      </c>
      <c r="C132" s="23"/>
      <c r="D132" s="23" t="s">
        <v>177</v>
      </c>
    </row>
    <row r="133" spans="2:4" ht="15" thickBot="1">
      <c r="B133" s="23">
        <v>129</v>
      </c>
      <c r="C133" s="23"/>
      <c r="D133" s="23" t="s">
        <v>178</v>
      </c>
    </row>
    <row r="134" spans="2:4" ht="15" thickBot="1">
      <c r="B134" s="23">
        <v>130</v>
      </c>
      <c r="C134" s="23"/>
      <c r="D134" s="23" t="s">
        <v>179</v>
      </c>
    </row>
    <row r="135" spans="2:4" ht="15" thickBot="1">
      <c r="B135" s="23">
        <v>131</v>
      </c>
      <c r="C135" s="23"/>
      <c r="D135" s="23" t="s">
        <v>180</v>
      </c>
    </row>
    <row r="136" spans="2:4" ht="15" thickBot="1">
      <c r="B136" s="23">
        <v>132</v>
      </c>
      <c r="C136" s="23"/>
      <c r="D136" s="23" t="s">
        <v>181</v>
      </c>
    </row>
    <row r="137" spans="2:4" ht="15" thickBot="1">
      <c r="B137" s="23">
        <v>133</v>
      </c>
      <c r="C137" s="23" t="s">
        <v>182</v>
      </c>
      <c r="D137" s="23" t="s">
        <v>183</v>
      </c>
    </row>
    <row r="138" spans="2:4" ht="15" thickBot="1">
      <c r="B138" s="23">
        <v>134</v>
      </c>
      <c r="C138" s="23"/>
      <c r="D138" s="23" t="s">
        <v>184</v>
      </c>
    </row>
    <row r="139" spans="2:4" ht="15" thickBot="1">
      <c r="B139" s="23">
        <v>135</v>
      </c>
      <c r="C139" s="23"/>
      <c r="D139" s="23" t="s">
        <v>185</v>
      </c>
    </row>
    <row r="140" spans="2:4" ht="15" thickBot="1">
      <c r="B140" s="23">
        <v>136</v>
      </c>
      <c r="C140" s="23" t="s">
        <v>186</v>
      </c>
      <c r="D140" s="23" t="s">
        <v>187</v>
      </c>
    </row>
    <row r="141" spans="2:4" ht="15" thickBot="1">
      <c r="B141" s="23">
        <v>137</v>
      </c>
      <c r="C141" s="23" t="s">
        <v>188</v>
      </c>
      <c r="D141" s="23" t="s">
        <v>189</v>
      </c>
    </row>
    <row r="142" spans="2:4" ht="15" thickBot="1">
      <c r="B142" s="23">
        <v>138</v>
      </c>
      <c r="C142" s="23"/>
      <c r="D142" s="23" t="s">
        <v>190</v>
      </c>
    </row>
    <row r="143" spans="2:4" ht="15" thickBot="1">
      <c r="B143" s="23">
        <v>139</v>
      </c>
      <c r="C143" s="23"/>
      <c r="D143" s="23" t="s">
        <v>191</v>
      </c>
    </row>
    <row r="144" spans="2:4" ht="15" thickBot="1">
      <c r="B144" s="23">
        <v>140</v>
      </c>
      <c r="C144" s="23" t="s">
        <v>192</v>
      </c>
      <c r="D144" s="23" t="s">
        <v>193</v>
      </c>
    </row>
    <row r="145" spans="2:4" ht="15" thickBot="1">
      <c r="B145" s="23">
        <v>141</v>
      </c>
      <c r="C145" s="23" t="s">
        <v>194</v>
      </c>
      <c r="D145" s="23" t="s">
        <v>195</v>
      </c>
    </row>
    <row r="146" spans="2:4" ht="15" thickBot="1">
      <c r="B146" s="23">
        <v>142</v>
      </c>
      <c r="C146" s="23" t="s">
        <v>196</v>
      </c>
      <c r="D146" s="23" t="s">
        <v>197</v>
      </c>
    </row>
    <row r="147" spans="2:4" ht="15" thickBot="1">
      <c r="B147" s="23">
        <v>143</v>
      </c>
      <c r="C147" s="23"/>
      <c r="D147" s="23" t="s">
        <v>198</v>
      </c>
    </row>
    <row r="148" spans="2:4" ht="15" thickBot="1">
      <c r="B148" s="23">
        <v>144</v>
      </c>
      <c r="C148" s="23" t="s">
        <v>199</v>
      </c>
      <c r="D148" s="23" t="s">
        <v>200</v>
      </c>
    </row>
    <row r="149" spans="2:4" ht="15" thickBot="1">
      <c r="B149" s="23">
        <v>145</v>
      </c>
      <c r="C149" s="23" t="s">
        <v>201</v>
      </c>
      <c r="D149" s="23" t="s">
        <v>202</v>
      </c>
    </row>
    <row r="150" spans="2:4" ht="15" thickBot="1">
      <c r="B150" s="23">
        <v>146</v>
      </c>
      <c r="C150" s="23" t="s">
        <v>203</v>
      </c>
      <c r="D150" s="23" t="s">
        <v>204</v>
      </c>
    </row>
    <row r="151" spans="2:4" ht="15" thickBot="1">
      <c r="B151" s="23">
        <v>147</v>
      </c>
      <c r="C151" s="23"/>
      <c r="D151" s="23" t="s">
        <v>205</v>
      </c>
    </row>
    <row r="152" spans="2:4" ht="15" thickBot="1">
      <c r="B152" s="23">
        <v>148</v>
      </c>
      <c r="C152" s="23" t="s">
        <v>206</v>
      </c>
      <c r="D152" s="23" t="s">
        <v>207</v>
      </c>
    </row>
    <row r="153" spans="2:4" ht="15" thickBot="1">
      <c r="B153" s="23">
        <v>149</v>
      </c>
      <c r="C153" s="23"/>
      <c r="D153" s="23" t="s">
        <v>208</v>
      </c>
    </row>
    <row r="154" spans="2:4" ht="15" thickBot="1">
      <c r="B154" s="23">
        <v>150</v>
      </c>
      <c r="C154" s="23"/>
      <c r="D154" s="23" t="s">
        <v>209</v>
      </c>
    </row>
    <row r="155" spans="2:4" ht="15" thickBot="1">
      <c r="B155" s="23">
        <v>151</v>
      </c>
      <c r="C155" s="23" t="s">
        <v>210</v>
      </c>
      <c r="D155" s="23" t="s">
        <v>211</v>
      </c>
    </row>
    <row r="156" spans="2:4" ht="15" thickBot="1">
      <c r="B156" s="23">
        <v>152</v>
      </c>
      <c r="C156" s="23"/>
      <c r="D156" s="23" t="s">
        <v>212</v>
      </c>
    </row>
    <row r="157" spans="2:4" ht="15" thickBot="1">
      <c r="B157" s="23">
        <v>153</v>
      </c>
      <c r="C157" s="23" t="s">
        <v>213</v>
      </c>
      <c r="D157" s="23" t="s">
        <v>214</v>
      </c>
    </row>
    <row r="158" spans="2:4" ht="15" thickBot="1">
      <c r="B158" s="23">
        <v>154</v>
      </c>
      <c r="C158" s="23" t="s">
        <v>215</v>
      </c>
      <c r="D158" s="23" t="s">
        <v>216</v>
      </c>
    </row>
    <row r="159" spans="2:4" ht="15" thickBot="1">
      <c r="B159" s="23">
        <v>155</v>
      </c>
      <c r="C159" s="23"/>
      <c r="D159" s="23" t="s">
        <v>217</v>
      </c>
    </row>
    <row r="160" spans="2:4" ht="15" thickBot="1">
      <c r="B160" s="23">
        <v>156</v>
      </c>
      <c r="C160" s="23"/>
      <c r="D160" s="23" t="s">
        <v>218</v>
      </c>
    </row>
    <row r="161" spans="2:4" ht="15" thickBot="1">
      <c r="B161" s="23">
        <v>157</v>
      </c>
      <c r="C161" s="23"/>
      <c r="D161" s="23" t="s">
        <v>219</v>
      </c>
    </row>
    <row r="162" spans="2:4" ht="15" thickBot="1">
      <c r="B162" s="23">
        <v>158</v>
      </c>
      <c r="C162" s="23" t="s">
        <v>220</v>
      </c>
      <c r="D162" s="23" t="s">
        <v>221</v>
      </c>
    </row>
    <row r="163" spans="2:4" ht="15" thickBot="1">
      <c r="B163" s="23">
        <v>159</v>
      </c>
      <c r="C163" s="23" t="s">
        <v>222</v>
      </c>
      <c r="D163" s="23" t="s">
        <v>223</v>
      </c>
    </row>
    <row r="164" spans="2:4" ht="15" thickBot="1">
      <c r="B164" s="23">
        <v>160</v>
      </c>
      <c r="C164" s="23"/>
      <c r="D164" s="23" t="s">
        <v>224</v>
      </c>
    </row>
    <row r="165" spans="2:4" ht="15" thickBot="1">
      <c r="B165" s="23">
        <v>161</v>
      </c>
      <c r="C165" s="23" t="s">
        <v>225</v>
      </c>
      <c r="D165" s="23" t="s">
        <v>226</v>
      </c>
    </row>
    <row r="166" spans="2:4" ht="15" thickBot="1">
      <c r="B166" s="23">
        <v>162</v>
      </c>
      <c r="C166" s="23"/>
      <c r="D166" s="23" t="s">
        <v>227</v>
      </c>
    </row>
    <row r="167" spans="2:4" ht="15" thickBot="1">
      <c r="B167" s="23">
        <v>163</v>
      </c>
      <c r="C167" s="23"/>
      <c r="D167" s="23" t="s">
        <v>228</v>
      </c>
    </row>
    <row r="168" spans="2:4" ht="15" thickBot="1">
      <c r="B168" s="23">
        <v>164</v>
      </c>
      <c r="C168" s="23"/>
      <c r="D168" s="23" t="s">
        <v>229</v>
      </c>
    </row>
    <row r="169" spans="2:4" ht="15" thickBot="1">
      <c r="B169" s="23">
        <v>165</v>
      </c>
      <c r="C169" s="23"/>
      <c r="D169" s="23" t="s">
        <v>230</v>
      </c>
    </row>
    <row r="170" spans="2:4" ht="15" thickBot="1">
      <c r="B170" s="23">
        <v>166</v>
      </c>
      <c r="C170" s="23"/>
      <c r="D170" s="23" t="s">
        <v>231</v>
      </c>
    </row>
    <row r="171" spans="2:4" ht="15" thickBot="1">
      <c r="B171" s="23">
        <v>167</v>
      </c>
      <c r="C171" s="23" t="s">
        <v>232</v>
      </c>
      <c r="D171" s="23" t="s">
        <v>233</v>
      </c>
    </row>
    <row r="172" spans="2:4" ht="15" thickBot="1">
      <c r="B172" s="23">
        <v>168</v>
      </c>
      <c r="C172" s="23"/>
      <c r="D172" s="23" t="s">
        <v>234</v>
      </c>
    </row>
    <row r="173" spans="2:4" ht="15" thickBot="1">
      <c r="B173" s="23">
        <v>169</v>
      </c>
      <c r="C173" s="23" t="s">
        <v>235</v>
      </c>
      <c r="D173" s="23" t="s">
        <v>236</v>
      </c>
    </row>
    <row r="174" spans="2:4" ht="15" thickBot="1">
      <c r="B174" s="23">
        <v>170</v>
      </c>
      <c r="C174" s="23" t="s">
        <v>237</v>
      </c>
      <c r="D174" s="23" t="s">
        <v>238</v>
      </c>
    </row>
    <row r="175" spans="2:4" ht="15" thickBot="1">
      <c r="B175" s="23">
        <v>171</v>
      </c>
      <c r="C175" s="23" t="s">
        <v>239</v>
      </c>
      <c r="D175" s="23" t="s">
        <v>240</v>
      </c>
    </row>
    <row r="176" spans="2:4" ht="15" thickBot="1">
      <c r="B176" s="23">
        <v>172</v>
      </c>
      <c r="C176" s="23"/>
      <c r="D176" s="23" t="s">
        <v>241</v>
      </c>
    </row>
    <row r="177" spans="2:4" ht="15" thickBot="1">
      <c r="B177" s="23">
        <v>173</v>
      </c>
      <c r="C177" s="23" t="s">
        <v>242</v>
      </c>
      <c r="D177" s="23" t="s">
        <v>243</v>
      </c>
    </row>
    <row r="178" spans="2:4" ht="15" thickBot="1">
      <c r="B178" s="23">
        <v>174</v>
      </c>
      <c r="C178" s="23"/>
      <c r="D178" s="23" t="s">
        <v>244</v>
      </c>
    </row>
    <row r="179" spans="2:4" ht="15" thickBot="1">
      <c r="B179" s="23">
        <v>175</v>
      </c>
      <c r="C179" s="23" t="s">
        <v>245</v>
      </c>
      <c r="D179" s="23" t="s">
        <v>246</v>
      </c>
    </row>
    <row r="180" spans="2:4" ht="15" thickBot="1">
      <c r="B180" s="23">
        <v>176</v>
      </c>
      <c r="C180" s="23"/>
      <c r="D180" s="23" t="s">
        <v>247</v>
      </c>
    </row>
    <row r="181" spans="2:4" ht="15" thickBot="1">
      <c r="B181" s="23">
        <v>177</v>
      </c>
      <c r="C181" s="23"/>
      <c r="D181" s="23" t="s">
        <v>248</v>
      </c>
    </row>
    <row r="182" spans="2:4" ht="15" thickBot="1">
      <c r="B182" s="23">
        <v>178</v>
      </c>
      <c r="C182" s="23"/>
      <c r="D182" s="23" t="s">
        <v>249</v>
      </c>
    </row>
    <row r="183" spans="2:4" ht="15" thickBot="1">
      <c r="B183" s="23">
        <v>179</v>
      </c>
      <c r="C183" s="23" t="s">
        <v>250</v>
      </c>
      <c r="D183" s="23" t="s">
        <v>251</v>
      </c>
    </row>
    <row r="184" spans="2:4" ht="15" thickBot="1">
      <c r="B184" s="23">
        <v>180</v>
      </c>
      <c r="C184" s="23"/>
      <c r="D184" s="23" t="s">
        <v>252</v>
      </c>
    </row>
    <row r="185" spans="2:4" ht="15" thickBot="1">
      <c r="B185" s="23">
        <v>181</v>
      </c>
      <c r="C185" s="23"/>
      <c r="D185" s="23" t="s">
        <v>253</v>
      </c>
    </row>
    <row r="186" spans="2:4" ht="15" thickBot="1">
      <c r="B186" s="23">
        <v>182</v>
      </c>
      <c r="C186" s="23"/>
      <c r="D186" s="23" t="s">
        <v>254</v>
      </c>
    </row>
    <row r="187" spans="2:4" ht="15" thickBot="1">
      <c r="B187" s="23">
        <v>183</v>
      </c>
      <c r="C187" s="23" t="s">
        <v>255</v>
      </c>
      <c r="D187" s="23" t="s">
        <v>256</v>
      </c>
    </row>
    <row r="188" spans="2:4" ht="15" thickBot="1">
      <c r="B188" s="23">
        <v>184</v>
      </c>
      <c r="C188" s="23"/>
      <c r="D188" s="23" t="s">
        <v>257</v>
      </c>
    </row>
    <row r="189" spans="2:4" ht="15" thickBot="1">
      <c r="B189" s="23">
        <v>185</v>
      </c>
      <c r="C189" s="23"/>
      <c r="D189" s="23" t="s">
        <v>258</v>
      </c>
    </row>
    <row r="190" spans="2:4" ht="15" thickBot="1">
      <c r="B190" s="23">
        <v>186</v>
      </c>
      <c r="C190" s="23"/>
      <c r="D190" s="23" t="s">
        <v>259</v>
      </c>
    </row>
    <row r="191" spans="2:4" ht="15" thickBot="1">
      <c r="B191" s="23">
        <v>187</v>
      </c>
      <c r="C191" s="23"/>
      <c r="D191" s="23" t="s">
        <v>260</v>
      </c>
    </row>
    <row r="192" spans="2:4" ht="15" thickBot="1">
      <c r="B192" s="23">
        <v>188</v>
      </c>
      <c r="C192" s="23" t="s">
        <v>261</v>
      </c>
      <c r="D192" s="23" t="s">
        <v>262</v>
      </c>
    </row>
    <row r="193" spans="2:4" ht="15" thickBot="1">
      <c r="B193" s="23">
        <v>189</v>
      </c>
      <c r="C193" s="23"/>
      <c r="D193" s="23" t="s">
        <v>263</v>
      </c>
    </row>
    <row r="194" spans="2:4" ht="15" thickBot="1">
      <c r="B194" s="23">
        <v>190</v>
      </c>
      <c r="C194" s="23" t="s">
        <v>264</v>
      </c>
      <c r="D194" s="23" t="s">
        <v>265</v>
      </c>
    </row>
    <row r="195" spans="2:4" ht="15" thickBot="1">
      <c r="B195" s="23">
        <v>191</v>
      </c>
      <c r="C195" s="23"/>
      <c r="D195" s="23" t="s">
        <v>266</v>
      </c>
    </row>
    <row r="196" spans="2:4" ht="15" thickBot="1">
      <c r="B196" s="23">
        <v>192</v>
      </c>
      <c r="C196" s="23"/>
      <c r="D196" s="23" t="s">
        <v>267</v>
      </c>
    </row>
    <row r="197" spans="2:4" ht="15" thickBot="1">
      <c r="B197" s="23">
        <v>193</v>
      </c>
      <c r="C197" s="23"/>
      <c r="D197" s="23" t="s">
        <v>268</v>
      </c>
    </row>
    <row r="198" spans="2:4" ht="15" thickBot="1">
      <c r="B198" s="23">
        <v>194</v>
      </c>
      <c r="C198" s="23" t="s">
        <v>269</v>
      </c>
      <c r="D198" s="23" t="s">
        <v>270</v>
      </c>
    </row>
    <row r="199" spans="2:4" ht="15" thickBot="1">
      <c r="B199" s="23">
        <v>195</v>
      </c>
      <c r="C199" s="23" t="s">
        <v>271</v>
      </c>
      <c r="D199" s="23" t="s">
        <v>272</v>
      </c>
    </row>
    <row r="200" spans="2:4" ht="15" thickBot="1">
      <c r="B200" s="23">
        <v>196</v>
      </c>
      <c r="C200" s="23"/>
      <c r="D200" s="23" t="s">
        <v>273</v>
      </c>
    </row>
    <row r="201" spans="2:4" ht="15" thickBot="1">
      <c r="B201" s="23">
        <v>197</v>
      </c>
      <c r="C201" s="23"/>
      <c r="D201" s="23" t="s">
        <v>274</v>
      </c>
    </row>
    <row r="202" spans="2:4" ht="15" thickBot="1">
      <c r="B202" s="23">
        <v>198</v>
      </c>
      <c r="C202" s="23"/>
      <c r="D202" s="23" t="s">
        <v>275</v>
      </c>
    </row>
    <row r="203" spans="2:4" ht="15" thickBot="1">
      <c r="B203" s="23">
        <v>199</v>
      </c>
      <c r="C203" s="23" t="s">
        <v>276</v>
      </c>
      <c r="D203" s="23" t="s">
        <v>277</v>
      </c>
    </row>
    <row r="204" spans="2:4" ht="15" thickBot="1">
      <c r="B204" s="23">
        <v>200</v>
      </c>
      <c r="C204" s="23"/>
      <c r="D204" s="23" t="s">
        <v>278</v>
      </c>
    </row>
    <row r="205" spans="2:4" ht="15" thickBot="1">
      <c r="B205" s="23">
        <v>201</v>
      </c>
      <c r="C205" s="23" t="s">
        <v>279</v>
      </c>
      <c r="D205" s="23" t="s">
        <v>280</v>
      </c>
    </row>
    <row r="206" spans="2:4" ht="15" thickBot="1">
      <c r="B206" s="23">
        <v>202</v>
      </c>
      <c r="C206" s="23"/>
      <c r="D206" s="23" t="s">
        <v>281</v>
      </c>
    </row>
    <row r="207" spans="2:4" ht="15" thickBot="1">
      <c r="B207" s="23">
        <v>203</v>
      </c>
      <c r="C207" s="23" t="s">
        <v>282</v>
      </c>
      <c r="D207" s="23" t="s">
        <v>283</v>
      </c>
    </row>
    <row r="208" spans="2:4" ht="15" thickBot="1">
      <c r="B208" s="23">
        <v>204</v>
      </c>
      <c r="C208" s="23"/>
      <c r="D208" s="23" t="s">
        <v>284</v>
      </c>
    </row>
    <row r="209" spans="2:4" ht="15" thickBot="1">
      <c r="B209" s="23">
        <v>205</v>
      </c>
      <c r="C209" s="23"/>
      <c r="D209" s="23" t="s">
        <v>285</v>
      </c>
    </row>
    <row r="210" spans="2:4" ht="15" thickBot="1">
      <c r="B210" s="23">
        <v>206</v>
      </c>
      <c r="C210" s="23"/>
      <c r="D210" s="23" t="s">
        <v>286</v>
      </c>
    </row>
    <row r="211" spans="2:4" ht="15" thickBot="1">
      <c r="B211" s="23">
        <v>207</v>
      </c>
      <c r="C211" s="23"/>
      <c r="D211" s="23" t="s">
        <v>287</v>
      </c>
    </row>
    <row r="212" spans="2:4" ht="15" thickBot="1">
      <c r="B212" s="23">
        <v>208</v>
      </c>
      <c r="C212" s="23" t="s">
        <v>288</v>
      </c>
      <c r="D212" s="23" t="s">
        <v>289</v>
      </c>
    </row>
    <row r="213" spans="2:4" ht="15" thickBot="1">
      <c r="B213" s="23">
        <v>209</v>
      </c>
      <c r="C213" s="23"/>
      <c r="D213" s="23" t="s">
        <v>290</v>
      </c>
    </row>
    <row r="214" spans="2:4" ht="15" thickBot="1">
      <c r="B214" s="23">
        <v>210</v>
      </c>
      <c r="C214" s="23" t="s">
        <v>291</v>
      </c>
      <c r="D214" s="23" t="s">
        <v>292</v>
      </c>
    </row>
    <row r="215" spans="2:4" ht="15" thickBot="1">
      <c r="B215" s="23">
        <v>211</v>
      </c>
      <c r="C215" s="23" t="s">
        <v>293</v>
      </c>
      <c r="D215" s="23" t="s">
        <v>294</v>
      </c>
    </row>
    <row r="216" spans="2:4" ht="15" thickBot="1">
      <c r="B216" s="23">
        <v>212</v>
      </c>
      <c r="C216" s="23"/>
      <c r="D216" s="23" t="s">
        <v>295</v>
      </c>
    </row>
    <row r="217" spans="2:4" ht="15" thickBot="1">
      <c r="B217" s="23">
        <v>213</v>
      </c>
      <c r="C217" s="23"/>
      <c r="D217" s="23" t="s">
        <v>296</v>
      </c>
    </row>
    <row r="218" spans="2:4" ht="15" thickBot="1">
      <c r="B218" s="23">
        <v>214</v>
      </c>
      <c r="C218" s="23"/>
      <c r="D218" s="23" t="s">
        <v>297</v>
      </c>
    </row>
    <row r="219" spans="2:4" ht="15" thickBot="1">
      <c r="B219" s="23">
        <v>215</v>
      </c>
      <c r="C219" s="23"/>
      <c r="D219" s="23" t="s">
        <v>298</v>
      </c>
    </row>
    <row r="220" spans="2:4" ht="15" thickBot="1">
      <c r="B220" s="23">
        <v>216</v>
      </c>
      <c r="C220" s="23" t="s">
        <v>299</v>
      </c>
      <c r="D220" s="23" t="s">
        <v>300</v>
      </c>
    </row>
    <row r="221" spans="2:4" ht="15" thickBot="1">
      <c r="B221" s="23">
        <v>217</v>
      </c>
      <c r="C221" s="23"/>
      <c r="D221" s="23" t="s">
        <v>301</v>
      </c>
    </row>
    <row r="222" spans="2:4" ht="15" thickBot="1">
      <c r="B222" s="23">
        <v>218</v>
      </c>
      <c r="C222" s="23"/>
      <c r="D222" s="23" t="s">
        <v>302</v>
      </c>
    </row>
    <row r="223" spans="2:4" ht="15" thickBot="1">
      <c r="B223" s="23">
        <v>219</v>
      </c>
      <c r="C223" s="23"/>
      <c r="D223" s="23" t="s">
        <v>303</v>
      </c>
    </row>
    <row r="224" spans="2:4" ht="15" thickBot="1">
      <c r="B224" s="23">
        <v>220</v>
      </c>
      <c r="C224" s="23" t="s">
        <v>304</v>
      </c>
      <c r="D224" s="23" t="s">
        <v>305</v>
      </c>
    </row>
    <row r="225" spans="2:4" ht="15" thickBot="1">
      <c r="B225" s="23">
        <v>221</v>
      </c>
      <c r="C225" s="23" t="s">
        <v>306</v>
      </c>
      <c r="D225" s="23" t="s">
        <v>307</v>
      </c>
    </row>
    <row r="226" spans="2:4" ht="15" thickBot="1">
      <c r="B226" s="23">
        <v>222</v>
      </c>
      <c r="C226" s="23"/>
      <c r="D226" s="23" t="s">
        <v>308</v>
      </c>
    </row>
    <row r="227" spans="2:4" ht="15" thickBot="1">
      <c r="B227" s="23">
        <v>223</v>
      </c>
      <c r="C227" s="23" t="s">
        <v>309</v>
      </c>
      <c r="D227" s="23" t="s">
        <v>310</v>
      </c>
    </row>
    <row r="228" spans="2:4" ht="15" thickBot="1">
      <c r="B228" s="23">
        <v>224</v>
      </c>
      <c r="C228" s="23"/>
      <c r="D228" s="23" t="s">
        <v>311</v>
      </c>
    </row>
    <row r="229" spans="2:4" ht="15" thickBot="1">
      <c r="B229" s="23">
        <v>225</v>
      </c>
      <c r="C229" s="23" t="s">
        <v>312</v>
      </c>
      <c r="D229" s="23" t="s">
        <v>313</v>
      </c>
    </row>
    <row r="230" spans="2:4" ht="15" thickBot="1">
      <c r="B230" s="23">
        <v>226</v>
      </c>
      <c r="C230" s="23" t="s">
        <v>314</v>
      </c>
      <c r="D230" s="23" t="s">
        <v>315</v>
      </c>
    </row>
    <row r="231" spans="2:4" ht="15" thickBot="1">
      <c r="B231" s="23">
        <v>227</v>
      </c>
      <c r="C231" s="23"/>
      <c r="D231" s="23" t="s">
        <v>316</v>
      </c>
    </row>
    <row r="232" spans="2:4" ht="15" thickBot="1">
      <c r="B232" s="23">
        <v>228</v>
      </c>
      <c r="C232" s="23"/>
      <c r="D232" s="23" t="s">
        <v>317</v>
      </c>
    </row>
    <row r="233" spans="2:4" ht="15" thickBot="1">
      <c r="B233" s="23">
        <v>229</v>
      </c>
      <c r="C233" s="23"/>
      <c r="D233" s="23" t="s">
        <v>318</v>
      </c>
    </row>
    <row r="234" spans="2:4" ht="15" thickBot="1">
      <c r="B234" s="23">
        <v>230</v>
      </c>
      <c r="C234" s="23"/>
      <c r="D234" s="23" t="s">
        <v>319</v>
      </c>
    </row>
    <row r="235" spans="2:4" ht="15" thickBot="1">
      <c r="B235" s="23">
        <v>231</v>
      </c>
      <c r="C235" s="23" t="s">
        <v>320</v>
      </c>
      <c r="D235" s="23" t="s">
        <v>321</v>
      </c>
    </row>
    <row r="236" spans="2:4" ht="15" thickBot="1">
      <c r="B236" s="23">
        <v>232</v>
      </c>
      <c r="C236" s="23" t="s">
        <v>322</v>
      </c>
      <c r="D236" s="23" t="s">
        <v>323</v>
      </c>
    </row>
    <row r="237" spans="2:4" ht="15" thickBot="1">
      <c r="B237" s="23">
        <v>233</v>
      </c>
      <c r="C237" s="23" t="s">
        <v>324</v>
      </c>
      <c r="D237" s="23" t="s">
        <v>325</v>
      </c>
    </row>
    <row r="238" spans="2:4" ht="15" thickBot="1">
      <c r="B238" s="23">
        <v>234</v>
      </c>
      <c r="C238" s="23"/>
      <c r="D238" s="23" t="s">
        <v>326</v>
      </c>
    </row>
    <row r="239" spans="2:4" ht="15" thickBot="1">
      <c r="B239" s="23">
        <v>235</v>
      </c>
      <c r="C239" s="23" t="s">
        <v>327</v>
      </c>
      <c r="D239" s="23" t="s">
        <v>328</v>
      </c>
    </row>
    <row r="240" spans="2:4" ht="15" thickBot="1">
      <c r="B240" s="23">
        <v>236</v>
      </c>
      <c r="C240" s="23" t="s">
        <v>329</v>
      </c>
      <c r="D240" s="23" t="s">
        <v>330</v>
      </c>
    </row>
    <row r="241" spans="2:4" ht="15" thickBot="1">
      <c r="B241" s="23">
        <v>237</v>
      </c>
      <c r="C241" s="23" t="s">
        <v>331</v>
      </c>
      <c r="D241" s="23" t="s">
        <v>332</v>
      </c>
    </row>
    <row r="242" spans="2:4" ht="15" thickBot="1">
      <c r="B242" s="23">
        <v>238</v>
      </c>
      <c r="C242" s="23"/>
      <c r="D242" s="23" t="s">
        <v>333</v>
      </c>
    </row>
    <row r="243" spans="2:4" ht="15" thickBot="1">
      <c r="B243" s="23">
        <v>239</v>
      </c>
      <c r="C243" s="23"/>
      <c r="D243" s="23" t="s">
        <v>334</v>
      </c>
    </row>
    <row r="244" spans="2:4" ht="15" thickBot="1">
      <c r="B244" s="23">
        <v>240</v>
      </c>
      <c r="C244" s="23"/>
      <c r="D244" s="23" t="s">
        <v>335</v>
      </c>
    </row>
    <row r="245" spans="2:4" ht="15" thickBot="1">
      <c r="B245" s="23">
        <v>241</v>
      </c>
      <c r="C245" s="23"/>
      <c r="D245" s="23" t="s">
        <v>336</v>
      </c>
    </row>
    <row r="246" spans="2:4" ht="15" thickBot="1">
      <c r="B246" s="23">
        <v>242</v>
      </c>
      <c r="C246" s="23" t="s">
        <v>337</v>
      </c>
      <c r="D246" s="23" t="s">
        <v>338</v>
      </c>
    </row>
    <row r="247" spans="2:4" ht="15" thickBot="1">
      <c r="B247" s="23">
        <v>243</v>
      </c>
      <c r="C247" s="23"/>
      <c r="D247" s="23" t="s">
        <v>339</v>
      </c>
    </row>
    <row r="248" spans="2:4" ht="15" thickBot="1">
      <c r="B248" s="23">
        <v>244</v>
      </c>
      <c r="C248" s="23"/>
      <c r="D248" s="23" t="s">
        <v>340</v>
      </c>
    </row>
    <row r="249" spans="2:4" ht="15" thickBot="1">
      <c r="B249" s="23">
        <v>245</v>
      </c>
      <c r="C249" s="23" t="s">
        <v>341</v>
      </c>
      <c r="D249" s="23" t="s">
        <v>342</v>
      </c>
    </row>
    <row r="250" spans="2:4" ht="15" thickBot="1">
      <c r="B250" s="23">
        <v>246</v>
      </c>
      <c r="C250" s="23"/>
      <c r="D250" s="23" t="s">
        <v>343</v>
      </c>
    </row>
    <row r="251" spans="2:4" ht="15" thickBot="1">
      <c r="B251" s="23">
        <v>247</v>
      </c>
      <c r="C251" s="23" t="s">
        <v>344</v>
      </c>
      <c r="D251" s="23" t="s">
        <v>345</v>
      </c>
    </row>
    <row r="252" spans="2:4" ht="15" thickBot="1">
      <c r="B252" s="23">
        <v>248</v>
      </c>
      <c r="C252" s="23" t="s">
        <v>346</v>
      </c>
      <c r="D252" s="23" t="s">
        <v>347</v>
      </c>
    </row>
    <row r="253" spans="2:4" ht="15" thickBot="1">
      <c r="B253" s="23">
        <v>249</v>
      </c>
      <c r="C253" s="23" t="s">
        <v>348</v>
      </c>
      <c r="D253" s="23" t="s">
        <v>349</v>
      </c>
    </row>
    <row r="254" spans="2:4" ht="15" thickBot="1">
      <c r="B254" s="23">
        <v>250</v>
      </c>
      <c r="C254" s="23"/>
      <c r="D254" s="23" t="s">
        <v>350</v>
      </c>
    </row>
    <row r="255" spans="2:4" ht="15" thickBot="1">
      <c r="B255" s="23">
        <v>251</v>
      </c>
      <c r="C255" s="23" t="s">
        <v>351</v>
      </c>
      <c r="D255" s="23" t="s">
        <v>352</v>
      </c>
    </row>
    <row r="256" spans="2:4" ht="15" thickBot="1">
      <c r="B256" s="23">
        <v>252</v>
      </c>
      <c r="C256" s="23" t="s">
        <v>353</v>
      </c>
      <c r="D256" s="23" t="s">
        <v>354</v>
      </c>
    </row>
    <row r="257" spans="2:4" ht="15" thickBot="1">
      <c r="B257" s="23">
        <v>253</v>
      </c>
      <c r="C257" s="23"/>
      <c r="D257" s="23" t="s">
        <v>355</v>
      </c>
    </row>
    <row r="258" spans="2:4" ht="15" thickBot="1">
      <c r="B258" s="23">
        <v>254</v>
      </c>
      <c r="C258" s="23"/>
      <c r="D258" s="23" t="s">
        <v>356</v>
      </c>
    </row>
    <row r="259" spans="2:4" ht="15" thickBot="1">
      <c r="B259" s="23">
        <v>255</v>
      </c>
      <c r="C259" s="23"/>
      <c r="D259" s="23" t="s">
        <v>357</v>
      </c>
    </row>
    <row r="260" spans="2:4" ht="15" thickBot="1">
      <c r="B260" s="23">
        <v>256</v>
      </c>
      <c r="C260" s="23"/>
      <c r="D260" s="23" t="s">
        <v>358</v>
      </c>
    </row>
    <row r="261" spans="2:4" ht="15" thickBot="1">
      <c r="B261" s="23">
        <v>257</v>
      </c>
      <c r="C261" s="23" t="s">
        <v>359</v>
      </c>
      <c r="D261" s="23" t="s">
        <v>360</v>
      </c>
    </row>
    <row r="262" spans="2:4" ht="15" thickBot="1">
      <c r="B262" s="23">
        <v>258</v>
      </c>
      <c r="C262" s="23" t="s">
        <v>361</v>
      </c>
      <c r="D262" s="23" t="s">
        <v>362</v>
      </c>
    </row>
    <row r="263" spans="2:4" ht="15" thickBot="1">
      <c r="B263" s="23">
        <v>259</v>
      </c>
      <c r="C263" s="23" t="s">
        <v>363</v>
      </c>
      <c r="D263" s="23" t="s">
        <v>364</v>
      </c>
    </row>
    <row r="264" spans="2:4" ht="15" thickBot="1">
      <c r="B264" s="23">
        <v>260</v>
      </c>
      <c r="C264" s="23" t="s">
        <v>365</v>
      </c>
      <c r="D264" s="23" t="s">
        <v>366</v>
      </c>
    </row>
    <row r="265" spans="2:4" ht="15" thickBot="1">
      <c r="B265" s="23">
        <v>261</v>
      </c>
      <c r="C265" s="23"/>
      <c r="D265" s="23" t="s">
        <v>367</v>
      </c>
    </row>
    <row r="266" spans="2:4" ht="15" thickBot="1">
      <c r="B266" s="23">
        <v>262</v>
      </c>
      <c r="C266" s="23" t="s">
        <v>368</v>
      </c>
      <c r="D266" s="23" t="s">
        <v>369</v>
      </c>
    </row>
    <row r="267" spans="2:4" ht="15" thickBot="1">
      <c r="B267" s="23">
        <v>263</v>
      </c>
      <c r="C267" s="23" t="s">
        <v>370</v>
      </c>
      <c r="D267" s="23" t="s">
        <v>371</v>
      </c>
    </row>
    <row r="268" spans="2:4" ht="15" thickBot="1">
      <c r="B268" s="23">
        <v>264</v>
      </c>
      <c r="C268" s="23"/>
      <c r="D268" s="23" t="s">
        <v>372</v>
      </c>
    </row>
    <row r="269" spans="2:4" ht="15" thickBot="1">
      <c r="B269" s="23">
        <v>265</v>
      </c>
      <c r="C269" s="23"/>
      <c r="D269" s="23" t="s">
        <v>373</v>
      </c>
    </row>
    <row r="270" spans="2:4" ht="15" thickBot="1">
      <c r="B270" s="23">
        <v>266</v>
      </c>
      <c r="C270" s="23"/>
      <c r="D270" s="23" t="s">
        <v>374</v>
      </c>
    </row>
    <row r="271" spans="2:4" ht="15" thickBot="1">
      <c r="B271" s="23">
        <v>267</v>
      </c>
      <c r="C271" s="23" t="s">
        <v>375</v>
      </c>
      <c r="D271" s="23" t="s">
        <v>376</v>
      </c>
    </row>
    <row r="272" spans="2:4" ht="15" thickBot="1">
      <c r="B272" s="23">
        <v>268</v>
      </c>
      <c r="C272" s="23"/>
      <c r="D272" s="23" t="s">
        <v>377</v>
      </c>
    </row>
    <row r="273" spans="2:4" ht="15" thickBot="1">
      <c r="B273" s="23">
        <v>269</v>
      </c>
      <c r="C273" s="23" t="s">
        <v>378</v>
      </c>
      <c r="D273" s="23" t="s">
        <v>379</v>
      </c>
    </row>
    <row r="274" spans="2:4" ht="15" thickBot="1">
      <c r="B274" s="23">
        <v>270</v>
      </c>
      <c r="C274" s="23"/>
      <c r="D274" s="23" t="s">
        <v>380</v>
      </c>
    </row>
    <row r="275" spans="2:4" ht="15" thickBot="1">
      <c r="B275" s="23">
        <v>271</v>
      </c>
      <c r="C275" s="23"/>
      <c r="D275" s="23" t="s">
        <v>381</v>
      </c>
    </row>
    <row r="276" spans="2:4" ht="15" thickBot="1">
      <c r="B276" s="23">
        <v>272</v>
      </c>
      <c r="C276" s="23"/>
      <c r="D276" s="23" t="s">
        <v>382</v>
      </c>
    </row>
    <row r="277" spans="2:4" ht="15" thickBot="1">
      <c r="B277" s="23">
        <v>273</v>
      </c>
      <c r="C277" s="23" t="s">
        <v>383</v>
      </c>
      <c r="D277" s="23" t="s">
        <v>384</v>
      </c>
    </row>
    <row r="278" spans="2:4" ht="15" thickBot="1">
      <c r="B278" s="23">
        <v>274</v>
      </c>
      <c r="C278" s="23" t="s">
        <v>385</v>
      </c>
      <c r="D278" s="23" t="s">
        <v>386</v>
      </c>
    </row>
    <row r="279" spans="2:4" ht="15" thickBot="1">
      <c r="B279" s="23">
        <v>275</v>
      </c>
      <c r="C279" s="23"/>
      <c r="D279" s="23" t="s">
        <v>387</v>
      </c>
    </row>
    <row r="280" spans="2:4" ht="15" thickBot="1">
      <c r="B280" s="23">
        <v>276</v>
      </c>
      <c r="C280" s="23"/>
      <c r="D280" s="23" t="s">
        <v>388</v>
      </c>
    </row>
    <row r="281" spans="2:4" ht="15" thickBot="1">
      <c r="B281" s="23">
        <v>277</v>
      </c>
      <c r="C281" s="23" t="s">
        <v>389</v>
      </c>
      <c r="D281" s="23" t="s">
        <v>390</v>
      </c>
    </row>
    <row r="282" spans="2:4" ht="15" thickBot="1">
      <c r="B282" s="23">
        <v>278</v>
      </c>
      <c r="C282" s="23" t="s">
        <v>391</v>
      </c>
      <c r="D282" s="23" t="s">
        <v>392</v>
      </c>
    </row>
    <row r="283" spans="2:4" ht="15" thickBot="1">
      <c r="B283" s="23">
        <v>279</v>
      </c>
      <c r="C283" s="23" t="s">
        <v>393</v>
      </c>
      <c r="D283" s="23" t="s">
        <v>394</v>
      </c>
    </row>
    <row r="284" spans="2:4" ht="15" thickBot="1">
      <c r="B284" s="23">
        <v>280</v>
      </c>
      <c r="C284" s="23" t="s">
        <v>17</v>
      </c>
      <c r="D284" s="23" t="s">
        <v>395</v>
      </c>
    </row>
    <row r="285" spans="2:4" ht="15" thickBot="1">
      <c r="B285" s="23">
        <v>281</v>
      </c>
      <c r="C285" s="23"/>
      <c r="D285" s="23" t="s">
        <v>396</v>
      </c>
    </row>
    <row r="286" spans="2:4" ht="15" thickBot="1">
      <c r="B286" s="23">
        <v>282</v>
      </c>
      <c r="C286" s="23" t="s">
        <v>397</v>
      </c>
      <c r="D286" s="23" t="s">
        <v>398</v>
      </c>
    </row>
    <row r="287" spans="2:4" ht="15" thickBot="1">
      <c r="B287" s="23">
        <v>283</v>
      </c>
      <c r="C287" s="23"/>
      <c r="D287" s="23" t="s">
        <v>399</v>
      </c>
    </row>
    <row r="288" spans="2:4" ht="15" thickBot="1">
      <c r="B288" s="23">
        <v>284</v>
      </c>
      <c r="C288" s="23"/>
      <c r="D288" s="23" t="s">
        <v>400</v>
      </c>
    </row>
    <row r="289" spans="2:4" ht="15" thickBot="1">
      <c r="B289" s="23">
        <v>285</v>
      </c>
      <c r="C289" s="23"/>
      <c r="D289" s="23" t="s">
        <v>401</v>
      </c>
    </row>
    <row r="290" spans="2:4" ht="15" thickBot="1">
      <c r="B290" s="23">
        <v>286</v>
      </c>
      <c r="C290" s="23"/>
      <c r="D290" s="23" t="s">
        <v>402</v>
      </c>
    </row>
    <row r="291" spans="2:4" ht="15" thickBot="1">
      <c r="B291" s="23">
        <v>287</v>
      </c>
      <c r="C291" s="23"/>
      <c r="D291" s="23" t="s">
        <v>403</v>
      </c>
    </row>
    <row r="292" spans="2:4" ht="15" thickBot="1">
      <c r="B292" s="23">
        <v>288</v>
      </c>
      <c r="C292" s="23"/>
      <c r="D292" s="23" t="s">
        <v>404</v>
      </c>
    </row>
    <row r="293" spans="2:4">
      <c r="B293" s="24"/>
    </row>
    <row r="294" spans="2:4" ht="15" thickBot="1">
      <c r="B294" s="32" t="s">
        <v>405</v>
      </c>
    </row>
    <row r="295" spans="2:4" ht="15" thickBot="1">
      <c r="B295" s="25" t="s">
        <v>406</v>
      </c>
      <c r="C295" s="26" t="s">
        <v>3</v>
      </c>
      <c r="D295" s="27" t="s">
        <v>407</v>
      </c>
    </row>
    <row r="296" spans="2:4" ht="26.1" customHeight="1" thickBot="1">
      <c r="B296" s="28">
        <v>1</v>
      </c>
      <c r="C296" s="30" t="s">
        <v>408</v>
      </c>
      <c r="D296" s="29" t="s">
        <v>409</v>
      </c>
    </row>
    <row r="297" spans="2:4" ht="15" thickBot="1">
      <c r="B297" s="30">
        <v>2</v>
      </c>
      <c r="C297" s="30" t="s">
        <v>410</v>
      </c>
      <c r="D297" s="29" t="s">
        <v>411</v>
      </c>
    </row>
    <row r="298" spans="2:4" ht="15" thickBot="1">
      <c r="B298" s="30">
        <v>3</v>
      </c>
      <c r="C298" s="30" t="s">
        <v>412</v>
      </c>
      <c r="D298" s="29" t="s">
        <v>413</v>
      </c>
    </row>
    <row r="299" spans="2:4" ht="15" thickBot="1">
      <c r="B299" s="30">
        <v>4</v>
      </c>
      <c r="C299" s="30" t="s">
        <v>414</v>
      </c>
      <c r="D299" s="29" t="s">
        <v>415</v>
      </c>
    </row>
    <row r="300" spans="2:4" ht="15" thickBot="1">
      <c r="B300" s="30">
        <v>5</v>
      </c>
      <c r="C300" s="30" t="s">
        <v>416</v>
      </c>
      <c r="D300" s="29" t="s">
        <v>417</v>
      </c>
    </row>
    <row r="301" spans="2:4" ht="15" thickBot="1">
      <c r="B301" s="30">
        <v>6</v>
      </c>
      <c r="C301" s="30" t="s">
        <v>418</v>
      </c>
      <c r="D301" s="29" t="s">
        <v>419</v>
      </c>
    </row>
    <row r="302" spans="2:4" ht="15" thickBot="1">
      <c r="B302" s="30">
        <v>7</v>
      </c>
      <c r="C302" s="30" t="s">
        <v>420</v>
      </c>
      <c r="D302" s="29" t="s">
        <v>421</v>
      </c>
    </row>
    <row r="303" spans="2:4" ht="15" thickBot="1">
      <c r="B303" s="30">
        <v>8</v>
      </c>
      <c r="C303" s="30" t="s">
        <v>422</v>
      </c>
      <c r="D303" s="29" t="s">
        <v>423</v>
      </c>
    </row>
    <row r="304" spans="2:4" ht="15" thickBot="1">
      <c r="B304" s="30">
        <v>9</v>
      </c>
      <c r="C304" s="30" t="s">
        <v>424</v>
      </c>
      <c r="D304" s="29" t="s">
        <v>425</v>
      </c>
    </row>
    <row r="305" spans="2:4" ht="15" thickBot="1">
      <c r="B305" s="30">
        <v>10</v>
      </c>
      <c r="C305" s="30" t="s">
        <v>426</v>
      </c>
      <c r="D305" s="29" t="s">
        <v>427</v>
      </c>
    </row>
    <row r="306" spans="2:4" ht="15" thickBot="1">
      <c r="B306" s="30">
        <v>11</v>
      </c>
      <c r="C306" s="30" t="s">
        <v>428</v>
      </c>
      <c r="D306" s="29" t="s">
        <v>429</v>
      </c>
    </row>
    <row r="307" spans="2:4" ht="15" thickBot="1">
      <c r="B307" s="30">
        <v>12</v>
      </c>
      <c r="C307" s="30" t="s">
        <v>430</v>
      </c>
      <c r="D307" s="29" t="s">
        <v>431</v>
      </c>
    </row>
    <row r="308" spans="2:4" ht="15" thickBot="1">
      <c r="B308" s="30">
        <v>13</v>
      </c>
      <c r="C308" s="30" t="s">
        <v>50</v>
      </c>
      <c r="D308" s="29" t="s">
        <v>432</v>
      </c>
    </row>
    <row r="309" spans="2:4" ht="15" thickBot="1">
      <c r="B309" s="30">
        <v>14</v>
      </c>
      <c r="C309" s="30" t="s">
        <v>433</v>
      </c>
      <c r="D309" s="29" t="s">
        <v>434</v>
      </c>
    </row>
    <row r="310" spans="2:4" ht="15" thickBot="1">
      <c r="B310" s="30">
        <v>15</v>
      </c>
      <c r="C310" s="30" t="s">
        <v>435</v>
      </c>
      <c r="D310" s="29" t="s">
        <v>436</v>
      </c>
    </row>
    <row r="311" spans="2:4" ht="15" thickBot="1">
      <c r="B311" s="30">
        <v>16</v>
      </c>
      <c r="C311" s="30" t="s">
        <v>437</v>
      </c>
      <c r="D311" s="29" t="s">
        <v>438</v>
      </c>
    </row>
    <row r="312" spans="2:4" ht="15" thickBot="1">
      <c r="B312" s="30">
        <v>17</v>
      </c>
      <c r="C312" s="30" t="s">
        <v>439</v>
      </c>
      <c r="D312" s="29" t="s">
        <v>440</v>
      </c>
    </row>
    <row r="313" spans="2:4" ht="15" thickBot="1">
      <c r="B313" s="30">
        <v>18</v>
      </c>
      <c r="C313" s="30" t="s">
        <v>441</v>
      </c>
      <c r="D313" s="29" t="s">
        <v>442</v>
      </c>
    </row>
    <row r="314" spans="2:4" ht="15" thickBot="1">
      <c r="B314" s="30">
        <v>19</v>
      </c>
      <c r="C314" s="30" t="s">
        <v>443</v>
      </c>
      <c r="D314" s="29" t="s">
        <v>444</v>
      </c>
    </row>
    <row r="315" spans="2:4" ht="15" thickBot="1">
      <c r="B315" s="30">
        <v>20</v>
      </c>
      <c r="C315" s="30" t="s">
        <v>76</v>
      </c>
      <c r="D315" s="29" t="s">
        <v>445</v>
      </c>
    </row>
    <row r="316" spans="2:4" ht="15" thickBot="1">
      <c r="B316" s="30">
        <v>21</v>
      </c>
      <c r="C316" s="30" t="s">
        <v>446</v>
      </c>
      <c r="D316" s="29" t="s">
        <v>447</v>
      </c>
    </row>
    <row r="317" spans="2:4" ht="15" thickBot="1">
      <c r="B317" s="30">
        <v>22</v>
      </c>
      <c r="C317" s="30" t="s">
        <v>448</v>
      </c>
      <c r="D317" s="29" t="s">
        <v>449</v>
      </c>
    </row>
    <row r="318" spans="2:4" ht="15" thickBot="1">
      <c r="B318" s="30">
        <v>23</v>
      </c>
      <c r="C318" s="30" t="s">
        <v>450</v>
      </c>
      <c r="D318" s="29" t="s">
        <v>451</v>
      </c>
    </row>
    <row r="319" spans="2:4" ht="15" thickBot="1">
      <c r="B319" s="30">
        <v>24</v>
      </c>
      <c r="C319" s="30" t="s">
        <v>83</v>
      </c>
      <c r="D319" s="29" t="s">
        <v>452</v>
      </c>
    </row>
    <row r="320" spans="2:4" ht="15" thickBot="1">
      <c r="B320" s="30">
        <v>25</v>
      </c>
      <c r="C320" s="30" t="s">
        <v>88</v>
      </c>
      <c r="D320" s="29" t="s">
        <v>453</v>
      </c>
    </row>
    <row r="321" spans="2:4" ht="15" thickBot="1">
      <c r="B321" s="30">
        <v>26</v>
      </c>
      <c r="C321" s="30" t="s">
        <v>92</v>
      </c>
      <c r="D321" s="29" t="s">
        <v>454</v>
      </c>
    </row>
    <row r="322" spans="2:4" ht="15" thickBot="1">
      <c r="B322" s="30">
        <v>27</v>
      </c>
      <c r="C322" s="30" t="s">
        <v>455</v>
      </c>
      <c r="D322" s="29" t="s">
        <v>456</v>
      </c>
    </row>
    <row r="323" spans="2:4" ht="15" thickBot="1">
      <c r="B323" s="30">
        <v>28</v>
      </c>
      <c r="C323" s="30" t="s">
        <v>457</v>
      </c>
      <c r="D323" s="29" t="s">
        <v>458</v>
      </c>
    </row>
    <row r="324" spans="2:4" ht="15" thickBot="1">
      <c r="B324" s="30">
        <v>29</v>
      </c>
      <c r="C324" s="30" t="s">
        <v>459</v>
      </c>
      <c r="D324" s="29" t="s">
        <v>460</v>
      </c>
    </row>
    <row r="325" spans="2:4" ht="15" thickBot="1">
      <c r="B325" s="30">
        <v>30</v>
      </c>
      <c r="C325" s="30" t="s">
        <v>108</v>
      </c>
      <c r="D325" s="29" t="s">
        <v>461</v>
      </c>
    </row>
    <row r="326" spans="2:4" ht="15" thickBot="1">
      <c r="B326" s="30">
        <v>31</v>
      </c>
      <c r="C326" s="30" t="s">
        <v>462</v>
      </c>
      <c r="D326" s="29" t="s">
        <v>463</v>
      </c>
    </row>
    <row r="327" spans="2:4" ht="15" thickBot="1">
      <c r="B327" s="30">
        <v>32</v>
      </c>
      <c r="C327" s="30" t="s">
        <v>464</v>
      </c>
      <c r="D327" s="29" t="s">
        <v>465</v>
      </c>
    </row>
    <row r="328" spans="2:4" ht="15" thickBot="1">
      <c r="B328" s="30">
        <v>33</v>
      </c>
      <c r="C328" s="30" t="s">
        <v>466</v>
      </c>
      <c r="D328" s="29" t="s">
        <v>467</v>
      </c>
    </row>
    <row r="329" spans="2:4" ht="15" thickBot="1">
      <c r="B329" s="30">
        <v>34</v>
      </c>
      <c r="C329" s="30" t="s">
        <v>468</v>
      </c>
      <c r="D329" s="29" t="s">
        <v>469</v>
      </c>
    </row>
    <row r="330" spans="2:4" ht="15" thickBot="1">
      <c r="B330" s="30">
        <v>35</v>
      </c>
      <c r="C330" s="30" t="s">
        <v>470</v>
      </c>
      <c r="D330" s="29" t="s">
        <v>471</v>
      </c>
    </row>
    <row r="331" spans="2:4" ht="15" thickBot="1">
      <c r="B331" s="30">
        <v>36</v>
      </c>
      <c r="C331" s="30" t="s">
        <v>472</v>
      </c>
      <c r="D331" s="29" t="s">
        <v>473</v>
      </c>
    </row>
    <row r="332" spans="2:4" ht="15" thickBot="1">
      <c r="B332" s="30">
        <v>37</v>
      </c>
      <c r="C332" s="30" t="s">
        <v>474</v>
      </c>
      <c r="D332" s="29" t="s">
        <v>475</v>
      </c>
    </row>
    <row r="333" spans="2:4" ht="15" thickBot="1">
      <c r="B333" s="30">
        <v>38</v>
      </c>
      <c r="C333" s="30" t="s">
        <v>148</v>
      </c>
      <c r="D333" s="29" t="s">
        <v>476</v>
      </c>
    </row>
    <row r="334" spans="2:4" ht="15" thickBot="1">
      <c r="B334" s="30">
        <v>39</v>
      </c>
      <c r="C334" s="30" t="s">
        <v>477</v>
      </c>
      <c r="D334" s="29" t="s">
        <v>478</v>
      </c>
    </row>
    <row r="335" spans="2:4" ht="15" thickBot="1">
      <c r="B335" s="30">
        <v>40</v>
      </c>
      <c r="C335" s="30" t="s">
        <v>479</v>
      </c>
      <c r="D335" s="29" t="s">
        <v>480</v>
      </c>
    </row>
    <row r="336" spans="2:4" ht="15" thickBot="1">
      <c r="B336" s="30">
        <v>41</v>
      </c>
      <c r="C336" s="30" t="s">
        <v>481</v>
      </c>
      <c r="D336" s="29" t="s">
        <v>482</v>
      </c>
    </row>
    <row r="337" spans="2:4" ht="15" thickBot="1">
      <c r="B337" s="30">
        <v>42</v>
      </c>
      <c r="C337" s="30" t="s">
        <v>483</v>
      </c>
      <c r="D337" s="29" t="s">
        <v>484</v>
      </c>
    </row>
    <row r="338" spans="2:4" ht="15" thickBot="1">
      <c r="B338" s="30">
        <v>43</v>
      </c>
      <c r="C338" s="30" t="s">
        <v>485</v>
      </c>
      <c r="D338" s="29" t="s">
        <v>486</v>
      </c>
    </row>
    <row r="339" spans="2:4" ht="15" thickBot="1">
      <c r="B339" s="30">
        <v>44</v>
      </c>
      <c r="C339" s="30" t="s">
        <v>487</v>
      </c>
      <c r="D339" s="29" t="s">
        <v>488</v>
      </c>
    </row>
    <row r="340" spans="2:4" ht="15" thickBot="1">
      <c r="B340" s="30">
        <v>45</v>
      </c>
      <c r="C340" s="30" t="s">
        <v>489</v>
      </c>
      <c r="D340" s="29" t="s">
        <v>490</v>
      </c>
    </row>
    <row r="341" spans="2:4" ht="15" thickBot="1">
      <c r="B341" s="30">
        <v>46</v>
      </c>
      <c r="C341" s="30" t="s">
        <v>491</v>
      </c>
      <c r="D341" s="29" t="s">
        <v>492</v>
      </c>
    </row>
    <row r="342" spans="2:4" ht="15" thickBot="1">
      <c r="B342" s="30">
        <v>47</v>
      </c>
      <c r="C342" s="30" t="s">
        <v>493</v>
      </c>
      <c r="D342" s="29" t="s">
        <v>494</v>
      </c>
    </row>
    <row r="343" spans="2:4" ht="15" thickBot="1">
      <c r="B343" s="30">
        <v>48</v>
      </c>
      <c r="C343" s="30" t="s">
        <v>495</v>
      </c>
      <c r="D343" s="29" t="s">
        <v>496</v>
      </c>
    </row>
    <row r="344" spans="2:4" ht="15" thickBot="1">
      <c r="B344" s="30">
        <v>49</v>
      </c>
      <c r="C344" s="30" t="s">
        <v>497</v>
      </c>
      <c r="D344" s="29" t="s">
        <v>498</v>
      </c>
    </row>
    <row r="345" spans="2:4" ht="15" thickBot="1">
      <c r="B345" s="30">
        <v>50</v>
      </c>
      <c r="C345" s="30" t="s">
        <v>499</v>
      </c>
      <c r="D345" s="29" t="s">
        <v>500</v>
      </c>
    </row>
    <row r="346" spans="2:4" ht="15" thickBot="1">
      <c r="B346" s="30">
        <v>51</v>
      </c>
      <c r="C346" s="30" t="s">
        <v>501</v>
      </c>
      <c r="D346" s="29" t="s">
        <v>502</v>
      </c>
    </row>
    <row r="347" spans="2:4" ht="15" thickBot="1">
      <c r="B347" s="30">
        <v>52</v>
      </c>
      <c r="C347" s="30" t="s">
        <v>503</v>
      </c>
      <c r="D347" s="29" t="s">
        <v>504</v>
      </c>
    </row>
    <row r="348" spans="2:4" ht="15" thickBot="1">
      <c r="B348" s="30">
        <v>53</v>
      </c>
      <c r="C348" s="30" t="s">
        <v>505</v>
      </c>
      <c r="D348" s="29" t="s">
        <v>506</v>
      </c>
    </row>
    <row r="349" spans="2:4" ht="15" thickBot="1">
      <c r="B349" s="30">
        <v>54</v>
      </c>
      <c r="C349" s="30" t="s">
        <v>220</v>
      </c>
      <c r="D349" s="29" t="s">
        <v>507</v>
      </c>
    </row>
    <row r="350" spans="2:4" ht="15" thickBot="1">
      <c r="B350" s="30">
        <v>55</v>
      </c>
      <c r="C350" s="30" t="s">
        <v>508</v>
      </c>
      <c r="D350" s="29" t="s">
        <v>509</v>
      </c>
    </row>
    <row r="351" spans="2:4" ht="15" thickBot="1">
      <c r="B351" s="30">
        <v>56</v>
      </c>
      <c r="C351" s="30" t="s">
        <v>510</v>
      </c>
      <c r="D351" s="29" t="s">
        <v>511</v>
      </c>
    </row>
    <row r="352" spans="2:4" ht="15" thickBot="1">
      <c r="B352" s="30">
        <v>57</v>
      </c>
      <c r="C352" s="30" t="s">
        <v>512</v>
      </c>
      <c r="D352" s="29" t="s">
        <v>513</v>
      </c>
    </row>
    <row r="353" spans="2:4" ht="15" thickBot="1">
      <c r="B353" s="30">
        <v>58</v>
      </c>
      <c r="C353" s="30" t="s">
        <v>514</v>
      </c>
      <c r="D353" s="29" t="s">
        <v>515</v>
      </c>
    </row>
    <row r="354" spans="2:4" ht="15" thickBot="1">
      <c r="B354" s="30">
        <v>59</v>
      </c>
      <c r="C354" s="30" t="s">
        <v>516</v>
      </c>
      <c r="D354" s="29" t="s">
        <v>517</v>
      </c>
    </row>
    <row r="355" spans="2:4" ht="15" thickBot="1">
      <c r="B355" s="30">
        <v>60</v>
      </c>
      <c r="C355" s="30" t="s">
        <v>518</v>
      </c>
      <c r="D355" s="29" t="s">
        <v>519</v>
      </c>
    </row>
    <row r="356" spans="2:4" ht="15" thickBot="1">
      <c r="B356" s="30">
        <v>61</v>
      </c>
      <c r="C356" s="30" t="s">
        <v>520</v>
      </c>
      <c r="D356" s="29" t="s">
        <v>521</v>
      </c>
    </row>
    <row r="357" spans="2:4" ht="15" thickBot="1">
      <c r="B357" s="30">
        <v>62</v>
      </c>
      <c r="C357" s="30" t="s">
        <v>522</v>
      </c>
      <c r="D357" s="29" t="s">
        <v>523</v>
      </c>
    </row>
    <row r="358" spans="2:4" ht="15" thickBot="1">
      <c r="B358" s="30">
        <v>63</v>
      </c>
      <c r="C358" s="30" t="s">
        <v>524</v>
      </c>
      <c r="D358" s="29" t="s">
        <v>525</v>
      </c>
    </row>
    <row r="359" spans="2:4" ht="15" thickBot="1">
      <c r="B359" s="30">
        <v>64</v>
      </c>
      <c r="C359" s="30" t="s">
        <v>526</v>
      </c>
      <c r="D359" s="29" t="s">
        <v>527</v>
      </c>
    </row>
    <row r="360" spans="2:4" ht="15" thickBot="1">
      <c r="B360" s="30">
        <v>65</v>
      </c>
      <c r="C360" s="30" t="s">
        <v>528</v>
      </c>
      <c r="D360" s="29" t="s">
        <v>529</v>
      </c>
    </row>
    <row r="361" spans="2:4" ht="15" thickBot="1">
      <c r="B361" s="30">
        <v>66</v>
      </c>
      <c r="C361" s="30" t="s">
        <v>530</v>
      </c>
      <c r="D361" s="29" t="s">
        <v>531</v>
      </c>
    </row>
    <row r="362" spans="2:4" ht="15" thickBot="1">
      <c r="B362" s="30">
        <v>67</v>
      </c>
      <c r="C362" s="30" t="s">
        <v>532</v>
      </c>
      <c r="D362" s="29" t="s">
        <v>533</v>
      </c>
    </row>
    <row r="363" spans="2:4" ht="15" thickBot="1">
      <c r="B363" s="30">
        <v>68</v>
      </c>
      <c r="C363" s="30" t="s">
        <v>534</v>
      </c>
      <c r="D363" s="29" t="s">
        <v>535</v>
      </c>
    </row>
    <row r="364" spans="2:4" ht="15" thickBot="1">
      <c r="B364" s="30">
        <v>69</v>
      </c>
      <c r="C364" s="30" t="s">
        <v>536</v>
      </c>
      <c r="D364" s="29" t="s">
        <v>537</v>
      </c>
    </row>
    <row r="365" spans="2:4" ht="15" thickBot="1">
      <c r="B365" s="30">
        <v>70</v>
      </c>
      <c r="C365" s="30" t="s">
        <v>538</v>
      </c>
      <c r="D365" s="29" t="s">
        <v>539</v>
      </c>
    </row>
    <row r="366" spans="2:4" ht="15" thickBot="1">
      <c r="B366" s="30">
        <v>71</v>
      </c>
      <c r="C366" s="30" t="s">
        <v>540</v>
      </c>
      <c r="D366" s="29" t="s">
        <v>541</v>
      </c>
    </row>
    <row r="367" spans="2:4" ht="15" thickBot="1">
      <c r="B367" s="30">
        <v>72</v>
      </c>
      <c r="C367" s="30" t="s">
        <v>291</v>
      </c>
      <c r="D367" s="29" t="s">
        <v>542</v>
      </c>
    </row>
    <row r="368" spans="2:4" ht="15" thickBot="1">
      <c r="B368" s="30">
        <v>73</v>
      </c>
      <c r="C368" s="30" t="s">
        <v>543</v>
      </c>
      <c r="D368" s="29" t="s">
        <v>544</v>
      </c>
    </row>
    <row r="369" spans="2:4" ht="15" thickBot="1">
      <c r="B369" s="30">
        <v>74</v>
      </c>
      <c r="C369" s="30" t="s">
        <v>545</v>
      </c>
      <c r="D369" s="29" t="s">
        <v>546</v>
      </c>
    </row>
    <row r="370" spans="2:4" ht="15" thickBot="1">
      <c r="B370" s="30">
        <v>75</v>
      </c>
      <c r="C370" s="30" t="s">
        <v>547</v>
      </c>
      <c r="D370" s="29" t="s">
        <v>548</v>
      </c>
    </row>
    <row r="371" spans="2:4" ht="15" thickBot="1">
      <c r="B371" s="30">
        <v>76</v>
      </c>
      <c r="C371" s="30" t="s">
        <v>549</v>
      </c>
      <c r="D371" s="29" t="s">
        <v>550</v>
      </c>
    </row>
    <row r="372" spans="2:4" ht="15" thickBot="1">
      <c r="B372" s="30">
        <v>77</v>
      </c>
      <c r="C372" s="30" t="s">
        <v>551</v>
      </c>
      <c r="D372" s="29" t="s">
        <v>552</v>
      </c>
    </row>
    <row r="373" spans="2:4" ht="15" thickBot="1">
      <c r="B373" s="30">
        <v>78</v>
      </c>
      <c r="C373" s="30" t="s">
        <v>306</v>
      </c>
      <c r="D373" s="29" t="s">
        <v>553</v>
      </c>
    </row>
    <row r="374" spans="2:4" ht="15" thickBot="1">
      <c r="B374" s="30">
        <v>79</v>
      </c>
      <c r="C374" s="30" t="s">
        <v>554</v>
      </c>
      <c r="D374" s="29" t="s">
        <v>555</v>
      </c>
    </row>
    <row r="375" spans="2:4" ht="15" thickBot="1">
      <c r="B375" s="30">
        <v>80</v>
      </c>
      <c r="C375" s="30" t="s">
        <v>556</v>
      </c>
      <c r="D375" s="29" t="s">
        <v>557</v>
      </c>
    </row>
    <row r="376" spans="2:4" ht="15" thickBot="1">
      <c r="B376" s="30">
        <v>81</v>
      </c>
      <c r="C376" s="30" t="s">
        <v>558</v>
      </c>
      <c r="D376" s="29" t="s">
        <v>559</v>
      </c>
    </row>
    <row r="377" spans="2:4" ht="15" thickBot="1">
      <c r="B377" s="30">
        <v>82</v>
      </c>
      <c r="C377" s="30" t="s">
        <v>560</v>
      </c>
      <c r="D377" s="29" t="s">
        <v>561</v>
      </c>
    </row>
    <row r="378" spans="2:4" ht="15" thickBot="1">
      <c r="B378" s="30">
        <v>83</v>
      </c>
      <c r="C378" s="30" t="s">
        <v>562</v>
      </c>
      <c r="D378" s="29" t="s">
        <v>563</v>
      </c>
    </row>
    <row r="379" spans="2:4" ht="15" thickBot="1">
      <c r="B379" s="30">
        <v>84</v>
      </c>
      <c r="C379" s="30" t="s">
        <v>564</v>
      </c>
      <c r="D379" s="29" t="s">
        <v>565</v>
      </c>
    </row>
    <row r="380" spans="2:4" ht="15" thickBot="1">
      <c r="B380" s="30">
        <v>85</v>
      </c>
      <c r="C380" s="30" t="s">
        <v>312</v>
      </c>
      <c r="D380" s="29" t="s">
        <v>566</v>
      </c>
    </row>
    <row r="381" spans="2:4" ht="15" thickBot="1">
      <c r="B381" s="30">
        <v>86</v>
      </c>
      <c r="C381" s="30" t="s">
        <v>314</v>
      </c>
      <c r="D381" s="29" t="s">
        <v>567</v>
      </c>
    </row>
    <row r="382" spans="2:4" ht="15" thickBot="1">
      <c r="B382" s="30">
        <v>87</v>
      </c>
      <c r="C382" s="30" t="s">
        <v>568</v>
      </c>
      <c r="D382" s="29" t="s">
        <v>569</v>
      </c>
    </row>
    <row r="383" spans="2:4" ht="15" thickBot="1">
      <c r="B383" s="30">
        <v>88</v>
      </c>
      <c r="C383" s="30" t="s">
        <v>570</v>
      </c>
      <c r="D383" s="29" t="s">
        <v>571</v>
      </c>
    </row>
    <row r="384" spans="2:4" ht="15" thickBot="1">
      <c r="B384" s="30">
        <v>89</v>
      </c>
      <c r="C384" s="30" t="s">
        <v>572</v>
      </c>
      <c r="D384" s="29" t="s">
        <v>573</v>
      </c>
    </row>
    <row r="385" spans="2:4" ht="15" thickBot="1">
      <c r="B385" s="30">
        <v>90</v>
      </c>
      <c r="C385" s="30" t="s">
        <v>574</v>
      </c>
      <c r="D385" s="29" t="s">
        <v>575</v>
      </c>
    </row>
    <row r="386" spans="2:4" ht="15" thickBot="1">
      <c r="B386" s="30">
        <v>91</v>
      </c>
      <c r="C386" s="30" t="s">
        <v>576</v>
      </c>
      <c r="D386" s="29" t="s">
        <v>577</v>
      </c>
    </row>
    <row r="387" spans="2:4" ht="15" thickBot="1">
      <c r="B387" s="30">
        <v>92</v>
      </c>
      <c r="C387" s="30" t="s">
        <v>578</v>
      </c>
      <c r="D387" s="29" t="s">
        <v>579</v>
      </c>
    </row>
    <row r="388" spans="2:4" ht="15" thickBot="1">
      <c r="B388" s="30">
        <v>93</v>
      </c>
      <c r="C388" s="30" t="s">
        <v>580</v>
      </c>
      <c r="D388" s="29" t="s">
        <v>581</v>
      </c>
    </row>
    <row r="389" spans="2:4" ht="15" thickBot="1">
      <c r="B389" s="30">
        <v>94</v>
      </c>
      <c r="C389" s="30" t="s">
        <v>582</v>
      </c>
      <c r="D389" s="29" t="s">
        <v>583</v>
      </c>
    </row>
    <row r="390" spans="2:4" ht="15" thickBot="1">
      <c r="B390" s="30">
        <v>95</v>
      </c>
      <c r="C390" s="30" t="s">
        <v>584</v>
      </c>
      <c r="D390" s="29" t="s">
        <v>585</v>
      </c>
    </row>
    <row r="391" spans="2:4" ht="15" thickBot="1">
      <c r="B391" s="30">
        <v>96</v>
      </c>
      <c r="C391" s="30" t="s">
        <v>365</v>
      </c>
      <c r="D391" s="29" t="s">
        <v>586</v>
      </c>
    </row>
    <row r="392" spans="2:4" ht="15" thickBot="1">
      <c r="B392" s="30">
        <v>97</v>
      </c>
      <c r="C392" s="30" t="s">
        <v>587</v>
      </c>
      <c r="D392" s="29" t="s">
        <v>588</v>
      </c>
    </row>
    <row r="393" spans="2:4" ht="15" thickBot="1">
      <c r="B393" s="30">
        <v>98</v>
      </c>
      <c r="C393" s="30" t="s">
        <v>215</v>
      </c>
      <c r="D393" s="29" t="s">
        <v>589</v>
      </c>
    </row>
    <row r="394" spans="2:4" ht="15" thickBot="1">
      <c r="B394" s="30">
        <v>99</v>
      </c>
      <c r="C394" s="30" t="s">
        <v>329</v>
      </c>
      <c r="D394" s="29" t="s">
        <v>590</v>
      </c>
    </row>
    <row r="395" spans="2:4" ht="15" thickBot="1">
      <c r="B395" s="30">
        <v>100</v>
      </c>
      <c r="C395" s="30" t="s">
        <v>591</v>
      </c>
      <c r="D395" s="29" t="s">
        <v>592</v>
      </c>
    </row>
    <row r="396" spans="2:4" ht="15" thickBot="1">
      <c r="B396" s="30">
        <v>101</v>
      </c>
      <c r="C396" s="30" t="s">
        <v>593</v>
      </c>
      <c r="D396" s="29" t="s">
        <v>594</v>
      </c>
    </row>
    <row r="397" spans="2:4" ht="15" thickBot="1">
      <c r="B397" s="30">
        <v>102</v>
      </c>
      <c r="C397" s="30" t="s">
        <v>595</v>
      </c>
      <c r="D397" s="29" t="s">
        <v>596</v>
      </c>
    </row>
    <row r="398" spans="2:4" ht="15" thickBot="1">
      <c r="B398" s="30">
        <v>103</v>
      </c>
      <c r="C398" s="30" t="s">
        <v>597</v>
      </c>
      <c r="D398" s="29" t="s">
        <v>598</v>
      </c>
    </row>
    <row r="399" spans="2:4" ht="15" thickBot="1">
      <c r="B399" s="30">
        <v>104</v>
      </c>
      <c r="C399" s="30" t="s">
        <v>309</v>
      </c>
      <c r="D399" s="29" t="s">
        <v>599</v>
      </c>
    </row>
    <row r="400" spans="2:4" ht="15" thickBot="1">
      <c r="B400" s="30">
        <v>105</v>
      </c>
      <c r="C400" s="30" t="s">
        <v>600</v>
      </c>
      <c r="D400" s="29" t="s">
        <v>601</v>
      </c>
    </row>
    <row r="401" spans="2:4" ht="15" thickBot="1">
      <c r="B401" s="30">
        <v>106</v>
      </c>
      <c r="C401" s="30" t="s">
        <v>602</v>
      </c>
      <c r="D401" s="29" t="s">
        <v>603</v>
      </c>
    </row>
    <row r="402" spans="2:4" ht="15" thickBot="1">
      <c r="B402" s="30">
        <v>107</v>
      </c>
      <c r="C402" s="30" t="s">
        <v>604</v>
      </c>
      <c r="D402" s="29" t="s">
        <v>605</v>
      </c>
    </row>
    <row r="403" spans="2:4" ht="15" thickBot="1">
      <c r="B403" s="30">
        <v>108</v>
      </c>
      <c r="C403" s="30" t="s">
        <v>606</v>
      </c>
      <c r="D403" s="29" t="s">
        <v>607</v>
      </c>
    </row>
    <row r="404" spans="2:4" ht="15" thickBot="1">
      <c r="B404" s="30">
        <v>109</v>
      </c>
      <c r="C404" s="30" t="s">
        <v>608</v>
      </c>
      <c r="D404" s="29" t="s">
        <v>609</v>
      </c>
    </row>
    <row r="405" spans="2:4" ht="15" thickBot="1">
      <c r="B405" s="30">
        <v>110</v>
      </c>
      <c r="C405" s="30" t="s">
        <v>610</v>
      </c>
      <c r="D405" s="29" t="s">
        <v>611</v>
      </c>
    </row>
    <row r="406" spans="2:4" ht="15" thickBot="1">
      <c r="B406" s="30">
        <v>111</v>
      </c>
      <c r="C406" s="30" t="s">
        <v>612</v>
      </c>
      <c r="D406" s="29" t="s">
        <v>613</v>
      </c>
    </row>
    <row r="407" spans="2:4" ht="15" thickBot="1">
      <c r="B407" s="30">
        <v>112</v>
      </c>
      <c r="C407" s="30" t="s">
        <v>614</v>
      </c>
      <c r="D407" s="29" t="s">
        <v>615</v>
      </c>
    </row>
    <row r="408" spans="2:4" ht="15" thickBot="1">
      <c r="B408" s="30">
        <v>113</v>
      </c>
      <c r="C408" s="30" t="s">
        <v>616</v>
      </c>
      <c r="D408" s="29" t="s">
        <v>617</v>
      </c>
    </row>
    <row r="409" spans="2:4" ht="15" thickBot="1">
      <c r="B409" s="30">
        <v>114</v>
      </c>
      <c r="C409" s="30" t="s">
        <v>15</v>
      </c>
      <c r="D409" s="29" t="s">
        <v>618</v>
      </c>
    </row>
    <row r="410" spans="2:4" ht="15" thickBot="1">
      <c r="B410" s="30">
        <v>115</v>
      </c>
      <c r="C410" s="30" t="s">
        <v>619</v>
      </c>
      <c r="D410" s="29" t="s">
        <v>620</v>
      </c>
    </row>
    <row r="411" spans="2:4" ht="15" thickBot="1">
      <c r="B411" s="30">
        <v>116</v>
      </c>
      <c r="C411" s="30" t="s">
        <v>621</v>
      </c>
      <c r="D411" s="29" t="s">
        <v>622</v>
      </c>
    </row>
    <row r="412" spans="2:4" ht="15" thickBot="1">
      <c r="B412" s="30">
        <v>117</v>
      </c>
      <c r="C412" s="30" t="s">
        <v>623</v>
      </c>
      <c r="D412" s="29" t="s">
        <v>624</v>
      </c>
    </row>
    <row r="413" spans="2:4" ht="15" thickBot="1">
      <c r="B413" s="30">
        <v>118</v>
      </c>
      <c r="C413" s="30" t="s">
        <v>625</v>
      </c>
      <c r="D413" s="29" t="s">
        <v>626</v>
      </c>
    </row>
    <row r="414" spans="2:4" ht="15" thickBot="1">
      <c r="B414" s="30">
        <v>119</v>
      </c>
      <c r="C414" s="30" t="s">
        <v>627</v>
      </c>
      <c r="D414" s="29" t="s">
        <v>628</v>
      </c>
    </row>
    <row r="415" spans="2:4" ht="15" thickBot="1">
      <c r="B415" s="30">
        <v>120</v>
      </c>
      <c r="C415" s="30" t="s">
        <v>629</v>
      </c>
      <c r="D415" s="29" t="s">
        <v>630</v>
      </c>
    </row>
  </sheetData>
  <conditionalFormatting sqref="D5:D292">
    <cfRule type="duplicateValues" dxfId="15" priority="1"/>
  </conditionalFormatting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79AF00"/>
  </sheetPr>
  <dimension ref="A1:K61"/>
  <sheetViews>
    <sheetView showGridLines="0" zoomScaleNormal="100" workbookViewId="0">
      <pane xSplit="4" ySplit="4" topLeftCell="F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28.5546875" style="8" customWidth="1"/>
    <col min="3" max="3" width="14.88671875" style="6" customWidth="1"/>
    <col min="4" max="4" width="16.109375" style="6" customWidth="1"/>
    <col min="5" max="5" width="13.44140625" style="6" customWidth="1"/>
    <col min="6" max="6" width="13.44140625" style="6" bestFit="1" customWidth="1"/>
    <col min="7" max="7" width="17.109375" style="6" customWidth="1"/>
    <col min="8" max="8" width="14.44140625" style="6" customWidth="1"/>
    <col min="9" max="9" width="16.4414062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676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5" t="s">
        <v>3779</v>
      </c>
      <c r="C3" s="446" t="s">
        <v>3780</v>
      </c>
      <c r="D3" s="446"/>
      <c r="E3" s="446"/>
      <c r="F3" s="446" t="s">
        <v>3781</v>
      </c>
      <c r="G3" s="446"/>
      <c r="H3" s="446"/>
      <c r="I3" s="446" t="s">
        <v>3782</v>
      </c>
      <c r="J3" s="446"/>
      <c r="K3" s="446"/>
    </row>
    <row r="4" spans="1:11" ht="13.35" customHeight="1">
      <c r="B4" s="445"/>
      <c r="C4" s="352" t="s">
        <v>3783</v>
      </c>
      <c r="D4" s="352" t="s">
        <v>3784</v>
      </c>
      <c r="E4" s="359" t="s">
        <v>3785</v>
      </c>
      <c r="F4" s="352" t="s">
        <v>3783</v>
      </c>
      <c r="G4" s="352" t="s">
        <v>3784</v>
      </c>
      <c r="H4" s="352" t="s">
        <v>3785</v>
      </c>
      <c r="I4" s="352" t="s">
        <v>3783</v>
      </c>
      <c r="J4" s="352" t="s">
        <v>3784</v>
      </c>
      <c r="K4" s="352" t="s">
        <v>3785</v>
      </c>
    </row>
    <row r="5" spans="1:11" ht="13.35" customHeight="1">
      <c r="B5" s="179" t="s">
        <v>808</v>
      </c>
      <c r="C5" s="172">
        <f>SUM(C6:C8)</f>
        <v>204000000</v>
      </c>
      <c r="D5" s="172">
        <f t="shared" ref="D5:G5" si="0">SUM(D6:D8)</f>
        <v>204000000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204000000</v>
      </c>
      <c r="J5" s="172">
        <f>D5+G5</f>
        <v>204000000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41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>
        <f>200000000+4000000</f>
        <v>204000000</v>
      </c>
      <c r="D8" s="173">
        <f>200000000+4000000</f>
        <v>204000000</v>
      </c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204000000</v>
      </c>
      <c r="J8" s="173">
        <f t="shared" si="3"/>
        <v>204000000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6818578550</v>
      </c>
      <c r="D9" s="172">
        <f t="shared" ref="D9:G9" si="5">SUM(D10:D27)</f>
        <v>5407378209</v>
      </c>
      <c r="E9" s="172">
        <f t="shared" si="1"/>
        <v>-1411200341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6818578550</v>
      </c>
      <c r="J9" s="172">
        <f t="shared" si="3"/>
        <v>5407378209</v>
      </c>
      <c r="K9" s="172">
        <f t="shared" si="4"/>
        <v>-1411200341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>
        <v>315891660</v>
      </c>
      <c r="D11" s="173">
        <v>315891660</v>
      </c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315891660</v>
      </c>
      <c r="J11" s="173">
        <f t="shared" si="3"/>
        <v>315891660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>
        <v>1370592442</v>
      </c>
      <c r="D13" s="173">
        <v>731843782</v>
      </c>
      <c r="E13" s="180">
        <f t="shared" si="1"/>
        <v>-638748660</v>
      </c>
      <c r="F13" s="173"/>
      <c r="G13" s="173"/>
      <c r="H13" s="173">
        <f t="shared" si="2"/>
        <v>0</v>
      </c>
      <c r="I13" s="173">
        <f t="shared" si="3"/>
        <v>1370592442</v>
      </c>
      <c r="J13" s="173">
        <f t="shared" si="3"/>
        <v>731843782</v>
      </c>
      <c r="K13" s="173">
        <f t="shared" si="4"/>
        <v>-638748660</v>
      </c>
    </row>
    <row r="14" spans="1:11" ht="13.35" customHeight="1">
      <c r="B14" s="181" t="s">
        <v>3793</v>
      </c>
      <c r="C14" s="174">
        <v>1870560</v>
      </c>
      <c r="D14" s="174">
        <v>1870560</v>
      </c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1870560</v>
      </c>
      <c r="J14" s="174">
        <f t="shared" si="3"/>
        <v>1870560</v>
      </c>
      <c r="K14" s="174">
        <f t="shared" si="4"/>
        <v>0</v>
      </c>
    </row>
    <row r="15" spans="1:11" ht="13.35" customHeight="1">
      <c r="B15" s="175" t="s">
        <v>3794</v>
      </c>
      <c r="C15" s="173">
        <v>3556032839</v>
      </c>
      <c r="D15" s="173">
        <v>3556032839</v>
      </c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3556032839</v>
      </c>
      <c r="J15" s="173">
        <f t="shared" si="3"/>
        <v>3556032839</v>
      </c>
      <c r="K15" s="173">
        <f t="shared" si="4"/>
        <v>0</v>
      </c>
    </row>
    <row r="16" spans="1:11" ht="13.35" customHeight="1">
      <c r="B16" s="181" t="s">
        <v>3795</v>
      </c>
      <c r="C16" s="174">
        <v>31831321</v>
      </c>
      <c r="D16" s="174">
        <v>19913025</v>
      </c>
      <c r="E16" s="182">
        <f t="shared" si="1"/>
        <v>-11918296</v>
      </c>
      <c r="F16" s="174"/>
      <c r="G16" s="174"/>
      <c r="H16" s="174">
        <f t="shared" si="2"/>
        <v>0</v>
      </c>
      <c r="I16" s="174">
        <f t="shared" si="3"/>
        <v>31831321</v>
      </c>
      <c r="J16" s="174">
        <f t="shared" si="3"/>
        <v>19913025</v>
      </c>
      <c r="K16" s="174">
        <f t="shared" si="4"/>
        <v>-11918296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110756926</v>
      </c>
      <c r="D18" s="174">
        <v>69312447</v>
      </c>
      <c r="E18" s="182">
        <f t="shared" si="1"/>
        <v>-41444479</v>
      </c>
      <c r="F18" s="174"/>
      <c r="G18" s="174"/>
      <c r="H18" s="174">
        <f t="shared" si="2"/>
        <v>0</v>
      </c>
      <c r="I18" s="174">
        <f t="shared" si="3"/>
        <v>110756926</v>
      </c>
      <c r="J18" s="174">
        <f t="shared" si="3"/>
        <v>69312447</v>
      </c>
      <c r="K18" s="174">
        <f t="shared" si="4"/>
        <v>-41444479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539845088</v>
      </c>
      <c r="D21" s="173">
        <v>349437426</v>
      </c>
      <c r="E21" s="180">
        <f t="shared" si="1"/>
        <v>-190407662</v>
      </c>
      <c r="F21" s="173"/>
      <c r="G21" s="173"/>
      <c r="H21" s="173">
        <f t="shared" si="2"/>
        <v>0</v>
      </c>
      <c r="I21" s="173">
        <f t="shared" si="3"/>
        <v>539845088</v>
      </c>
      <c r="J21" s="173">
        <f t="shared" si="3"/>
        <v>349437426</v>
      </c>
      <c r="K21" s="173">
        <f t="shared" si="4"/>
        <v>-190407662</v>
      </c>
    </row>
    <row r="22" spans="2:11" ht="13.35" customHeight="1">
      <c r="B22" s="181" t="s">
        <v>3801</v>
      </c>
      <c r="C22" s="174">
        <v>163385078</v>
      </c>
      <c r="D22" s="174">
        <v>103096996</v>
      </c>
      <c r="E22" s="182">
        <f t="shared" si="1"/>
        <v>-60288082</v>
      </c>
      <c r="F22" s="174"/>
      <c r="G22" s="174"/>
      <c r="H22" s="174">
        <f t="shared" si="2"/>
        <v>0</v>
      </c>
      <c r="I22" s="174">
        <f t="shared" si="3"/>
        <v>163385078</v>
      </c>
      <c r="J22" s="174">
        <f t="shared" si="3"/>
        <v>103096996</v>
      </c>
      <c r="K22" s="174">
        <f t="shared" si="4"/>
        <v>-60288082</v>
      </c>
    </row>
    <row r="23" spans="2:11" ht="13.35" customHeight="1">
      <c r="B23" s="175" t="s">
        <v>3802</v>
      </c>
      <c r="C23" s="173">
        <v>728372636</v>
      </c>
      <c r="D23" s="173">
        <v>259979474</v>
      </c>
      <c r="E23" s="180">
        <f t="shared" si="1"/>
        <v>-468393162</v>
      </c>
      <c r="F23" s="173"/>
      <c r="G23" s="173"/>
      <c r="H23" s="173">
        <f t="shared" si="2"/>
        <v>0</v>
      </c>
      <c r="I23" s="173">
        <f t="shared" si="3"/>
        <v>728372636</v>
      </c>
      <c r="J23" s="173">
        <f t="shared" si="3"/>
        <v>259979474</v>
      </c>
      <c r="K23" s="173">
        <f t="shared" si="4"/>
        <v>-468393162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1243347941</v>
      </c>
      <c r="D37" s="172">
        <f t="shared" ref="D37:G37" si="7">+SUM(D38:D39)</f>
        <v>1132202210</v>
      </c>
      <c r="E37" s="172">
        <f t="shared" si="1"/>
        <v>-111145731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1243347941</v>
      </c>
      <c r="J37" s="172">
        <f t="shared" si="3"/>
        <v>1132202210</v>
      </c>
      <c r="K37" s="172">
        <f t="shared" si="4"/>
        <v>-111145731</v>
      </c>
    </row>
    <row r="38" spans="2:11" ht="13.35" customHeight="1">
      <c r="B38" s="181" t="s">
        <v>3814</v>
      </c>
      <c r="C38" s="174">
        <v>1243347941</v>
      </c>
      <c r="D38" s="174">
        <v>1132202210</v>
      </c>
      <c r="E38" s="183">
        <f t="shared" si="1"/>
        <v>-111145731</v>
      </c>
      <c r="F38" s="174"/>
      <c r="G38" s="174"/>
      <c r="H38" s="174">
        <f t="shared" si="2"/>
        <v>0</v>
      </c>
      <c r="I38" s="174">
        <f t="shared" si="3"/>
        <v>1243347941</v>
      </c>
      <c r="J38" s="174">
        <f t="shared" si="3"/>
        <v>1132202210</v>
      </c>
      <c r="K38" s="174">
        <f t="shared" si="4"/>
        <v>-111145731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438584964</v>
      </c>
      <c r="D40" s="172">
        <f t="shared" ref="D40:G40" si="8">SUM(D41:D44)</f>
        <v>438584964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438584964</v>
      </c>
      <c r="J40" s="172">
        <f t="shared" si="3"/>
        <v>438584964</v>
      </c>
      <c r="K40" s="172">
        <f t="shared" si="4"/>
        <v>0</v>
      </c>
    </row>
    <row r="41" spans="2:11" ht="13.35" customHeight="1">
      <c r="B41" s="181" t="s">
        <v>3816</v>
      </c>
      <c r="C41" s="174">
        <v>438584964</v>
      </c>
      <c r="D41" s="174">
        <v>381378240</v>
      </c>
      <c r="E41" s="183">
        <f t="shared" si="1"/>
        <v>-57206724</v>
      </c>
      <c r="F41" s="174"/>
      <c r="G41" s="174"/>
      <c r="H41" s="174">
        <f t="shared" si="2"/>
        <v>0</v>
      </c>
      <c r="I41" s="174">
        <f t="shared" si="3"/>
        <v>438584964</v>
      </c>
      <c r="J41" s="174">
        <f t="shared" si="3"/>
        <v>381378240</v>
      </c>
      <c r="K41" s="174">
        <f t="shared" si="4"/>
        <v>-57206724</v>
      </c>
    </row>
    <row r="42" spans="2:11" ht="13.35" customHeight="1">
      <c r="B42" s="175" t="s">
        <v>3830</v>
      </c>
      <c r="C42" s="173"/>
      <c r="D42" s="173">
        <v>19068900</v>
      </c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19068900</v>
      </c>
      <c r="K42" s="173">
        <f t="shared" si="4"/>
        <v>19068900</v>
      </c>
    </row>
    <row r="43" spans="2:11" ht="13.35" customHeight="1">
      <c r="B43" s="181" t="s">
        <v>7370</v>
      </c>
      <c r="C43" s="174"/>
      <c r="D43" s="174">
        <v>38137824</v>
      </c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38137824</v>
      </c>
      <c r="K43" s="174">
        <f t="shared" si="4"/>
        <v>38137824</v>
      </c>
    </row>
    <row r="44" spans="2:11" ht="13.35" customHeight="1">
      <c r="B44" s="175" t="s">
        <v>3806</v>
      </c>
      <c r="C44" s="173"/>
      <c r="D44" s="173"/>
      <c r="E44" s="177">
        <f>+C44-D44</f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9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>+C46-D46</f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>+C47-D47</f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>+C48-D48</f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>+C49-D49</f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737655363</v>
      </c>
      <c r="D50" s="172">
        <f t="shared" ref="D50:G50" si="10">SUM(D51:D53)</f>
        <v>737655363</v>
      </c>
      <c r="E50" s="172">
        <f t="shared" si="10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737655363</v>
      </c>
      <c r="J50" s="172">
        <f t="shared" si="3"/>
        <v>737655363</v>
      </c>
      <c r="K50" s="172">
        <f t="shared" si="4"/>
        <v>0</v>
      </c>
    </row>
    <row r="51" spans="2:11" ht="13.35" customHeight="1">
      <c r="B51" s="181" t="s">
        <v>3822</v>
      </c>
      <c r="C51" s="174">
        <v>568221922</v>
      </c>
      <c r="D51" s="174">
        <v>568221922</v>
      </c>
      <c r="E51" s="183">
        <f>+C51-D51</f>
        <v>0</v>
      </c>
      <c r="F51" s="174"/>
      <c r="G51" s="174"/>
      <c r="H51" s="174">
        <f t="shared" si="2"/>
        <v>0</v>
      </c>
      <c r="I51" s="174">
        <f t="shared" si="3"/>
        <v>568221922</v>
      </c>
      <c r="J51" s="174">
        <f t="shared" si="3"/>
        <v>568221922</v>
      </c>
      <c r="K51" s="174">
        <f t="shared" si="4"/>
        <v>0</v>
      </c>
    </row>
    <row r="52" spans="2:11" ht="13.35" customHeight="1">
      <c r="B52" s="175" t="s">
        <v>3823</v>
      </c>
      <c r="C52" s="173">
        <v>169433441</v>
      </c>
      <c r="D52" s="173">
        <v>169433441</v>
      </c>
      <c r="E52" s="177">
        <f>+C52-D52</f>
        <v>0</v>
      </c>
      <c r="F52" s="173"/>
      <c r="G52" s="173"/>
      <c r="H52" s="173">
        <f t="shared" si="2"/>
        <v>0</v>
      </c>
      <c r="I52" s="173">
        <f t="shared" si="3"/>
        <v>169433441</v>
      </c>
      <c r="J52" s="173">
        <f t="shared" si="3"/>
        <v>169433441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>+C53-D53</f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>SUM(E55:E56)</f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>C55-D55</f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>C55-D55</f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290565444</v>
      </c>
      <c r="D57" s="172">
        <f t="shared" ref="D57:E57" si="11">SUM(D58:D60)</f>
        <v>0</v>
      </c>
      <c r="E57" s="172">
        <f t="shared" si="11"/>
        <v>290565444</v>
      </c>
      <c r="F57" s="172">
        <f>SUM(F58:F60)</f>
        <v>0</v>
      </c>
      <c r="G57" s="172">
        <f>SUM(G58:G60)</f>
        <v>0</v>
      </c>
      <c r="H57" s="172">
        <f t="shared" si="2"/>
        <v>0</v>
      </c>
      <c r="I57" s="172">
        <f t="shared" si="3"/>
        <v>290565444</v>
      </c>
      <c r="J57" s="172">
        <f t="shared" si="3"/>
        <v>0</v>
      </c>
      <c r="K57" s="172">
        <f t="shared" si="4"/>
        <v>-290565444</v>
      </c>
    </row>
    <row r="58" spans="2:11" ht="13.35" customHeight="1">
      <c r="B58" s="181" t="s">
        <v>3828</v>
      </c>
      <c r="C58" s="174">
        <v>103397952</v>
      </c>
      <c r="D58" s="174"/>
      <c r="E58" s="183">
        <f>+C58-D58</f>
        <v>103397952</v>
      </c>
      <c r="F58" s="174"/>
      <c r="G58" s="174"/>
      <c r="H58" s="174">
        <f t="shared" si="2"/>
        <v>0</v>
      </c>
      <c r="I58" s="174">
        <f t="shared" si="3"/>
        <v>103397952</v>
      </c>
      <c r="J58" s="174">
        <f t="shared" si="3"/>
        <v>0</v>
      </c>
      <c r="K58" s="174">
        <f t="shared" si="4"/>
        <v>-103397952</v>
      </c>
    </row>
    <row r="59" spans="2:11" ht="13.35" customHeight="1">
      <c r="B59" s="175" t="s">
        <v>3829</v>
      </c>
      <c r="C59" s="121"/>
      <c r="D59" s="173"/>
      <c r="E59" s="177">
        <f>+C59-D59</f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>
        <f>167167492+20000000</f>
        <v>187167492</v>
      </c>
      <c r="D60" s="174"/>
      <c r="E60" s="183">
        <f>+C60-D60</f>
        <v>187167492</v>
      </c>
      <c r="F60" s="174"/>
      <c r="G60" s="174"/>
      <c r="H60" s="174">
        <f t="shared" si="2"/>
        <v>0</v>
      </c>
      <c r="I60" s="174">
        <f t="shared" si="3"/>
        <v>187167492</v>
      </c>
      <c r="J60" s="174">
        <f t="shared" si="3"/>
        <v>0</v>
      </c>
      <c r="K60" s="174">
        <f t="shared" si="4"/>
        <v>-187167492</v>
      </c>
    </row>
    <row r="61" spans="2:11" ht="13.35" customHeight="1">
      <c r="B61" s="184" t="s">
        <v>846</v>
      </c>
      <c r="C61" s="178">
        <f>C5+C9+C28+C37+C40+C45+C50+C54</f>
        <v>9442166818</v>
      </c>
      <c r="D61" s="178">
        <f t="shared" ref="D61:E61" si="12">D5+D9+D28+D37+D40+D45+D50+D54</f>
        <v>7919820746</v>
      </c>
      <c r="E61" s="178">
        <f t="shared" si="12"/>
        <v>-1522346072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9442166818</v>
      </c>
      <c r="J61" s="178">
        <f t="shared" si="13"/>
        <v>7919820746</v>
      </c>
      <c r="K61" s="178">
        <f t="shared" si="13"/>
        <v>-1522346072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9AF00"/>
  </sheetPr>
  <dimension ref="A1:K61"/>
  <sheetViews>
    <sheetView showGridLines="0" zoomScale="110" zoomScaleNormal="110" workbookViewId="0">
      <pane xSplit="4" ySplit="4" topLeftCell="E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1.44140625" style="8" customWidth="1"/>
    <col min="3" max="3" width="15.109375" style="6" bestFit="1" customWidth="1"/>
    <col min="4" max="4" width="15.44140625" style="6" bestFit="1" customWidth="1"/>
    <col min="5" max="6" width="13.5546875" style="6" bestFit="1" customWidth="1"/>
    <col min="7" max="7" width="15" style="6" bestFit="1" customWidth="1"/>
    <col min="8" max="8" width="13.5546875" style="6" bestFit="1" customWidth="1"/>
    <col min="9" max="10" width="15.44140625" style="6" bestFit="1" customWidth="1"/>
    <col min="11" max="11" width="12.44140625" style="6" bestFit="1" customWidth="1"/>
    <col min="12" max="16384" width="11.5546875" style="4"/>
  </cols>
  <sheetData>
    <row r="1" spans="1:11" ht="13.35" customHeight="1">
      <c r="A1" s="4" t="s">
        <v>3777</v>
      </c>
      <c r="B1" s="8" t="s">
        <v>681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623848476</v>
      </c>
      <c r="D5" s="172">
        <f t="shared" ref="D5:G5" si="0">SUM(D6:D8)</f>
        <v>838742133</v>
      </c>
      <c r="E5" s="172">
        <f>D5-C5</f>
        <v>214893657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623848476</v>
      </c>
      <c r="J5" s="172">
        <f>D5+G5</f>
        <v>838742133</v>
      </c>
      <c r="K5" s="172">
        <f>J5-I5</f>
        <v>214893657</v>
      </c>
    </row>
    <row r="6" spans="1:11" ht="13.35" customHeight="1">
      <c r="B6" s="175" t="s">
        <v>3786</v>
      </c>
      <c r="C6" s="173">
        <v>623848476</v>
      </c>
      <c r="D6" s="173">
        <v>838742133</v>
      </c>
      <c r="E6" s="180">
        <f t="shared" ref="E6:E60" si="1">D6-C6</f>
        <v>214893657</v>
      </c>
      <c r="F6" s="173"/>
      <c r="G6" s="173"/>
      <c r="H6" s="173">
        <f t="shared" ref="H6:H60" si="2">G6-F6</f>
        <v>0</v>
      </c>
      <c r="I6" s="173">
        <f t="shared" ref="I6:J60" si="3">C6+F6</f>
        <v>623848476</v>
      </c>
      <c r="J6" s="173">
        <f t="shared" si="3"/>
        <v>838742133</v>
      </c>
      <c r="K6" s="173">
        <f t="shared" ref="K6:K60" si="4">J6-I6</f>
        <v>214893657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1193391813</v>
      </c>
      <c r="D9" s="172">
        <f t="shared" ref="D9:G9" si="5">SUM(D10:D27)</f>
        <v>5375814440</v>
      </c>
      <c r="E9" s="172">
        <f t="shared" si="1"/>
        <v>4182422627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1193391813</v>
      </c>
      <c r="J9" s="172">
        <f t="shared" si="3"/>
        <v>5375814440</v>
      </c>
      <c r="K9" s="172">
        <f t="shared" si="4"/>
        <v>4182422627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>
        <v>87519478</v>
      </c>
      <c r="D11" s="173">
        <v>113463430</v>
      </c>
      <c r="E11" s="180">
        <f t="shared" si="1"/>
        <v>25943952</v>
      </c>
      <c r="F11" s="173"/>
      <c r="G11" s="173"/>
      <c r="H11" s="173">
        <f t="shared" si="2"/>
        <v>0</v>
      </c>
      <c r="I11" s="173">
        <f t="shared" si="3"/>
        <v>87519478</v>
      </c>
      <c r="J11" s="173">
        <f t="shared" si="3"/>
        <v>113463430</v>
      </c>
      <c r="K11" s="173">
        <f t="shared" si="4"/>
        <v>25943952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>
        <v>838742133</v>
      </c>
      <c r="D13" s="173">
        <v>838742133</v>
      </c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838742133</v>
      </c>
      <c r="J13" s="173">
        <f t="shared" si="3"/>
        <v>838742133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>
        <v>4167590795</v>
      </c>
      <c r="E15" s="180">
        <f t="shared" si="1"/>
        <v>4167590795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4167590795</v>
      </c>
      <c r="K15" s="173">
        <f t="shared" si="4"/>
        <v>4167590795</v>
      </c>
    </row>
    <row r="16" spans="1:11" ht="13.35" customHeight="1">
      <c r="B16" s="181" t="s">
        <v>3795</v>
      </c>
      <c r="C16" s="174"/>
      <c r="D16" s="174"/>
      <c r="E16" s="182">
        <f t="shared" si="1"/>
        <v>0</v>
      </c>
      <c r="F16" s="174"/>
      <c r="G16" s="174"/>
      <c r="H16" s="174">
        <f t="shared" si="2"/>
        <v>0</v>
      </c>
      <c r="I16" s="174">
        <f t="shared" si="3"/>
        <v>0</v>
      </c>
      <c r="J16" s="174">
        <f t="shared" si="3"/>
        <v>0</v>
      </c>
      <c r="K16" s="174">
        <f t="shared" si="4"/>
        <v>0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/>
      <c r="D18" s="174"/>
      <c r="E18" s="182">
        <f t="shared" si="1"/>
        <v>0</v>
      </c>
      <c r="F18" s="174"/>
      <c r="G18" s="174"/>
      <c r="H18" s="174">
        <f t="shared" si="2"/>
        <v>0</v>
      </c>
      <c r="I18" s="174">
        <f t="shared" si="3"/>
        <v>0</v>
      </c>
      <c r="J18" s="174">
        <f t="shared" si="3"/>
        <v>0</v>
      </c>
      <c r="K18" s="174">
        <f t="shared" si="4"/>
        <v>0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/>
      <c r="D21" s="173"/>
      <c r="E21" s="180">
        <f t="shared" si="1"/>
        <v>0</v>
      </c>
      <c r="F21" s="173"/>
      <c r="G21" s="173"/>
      <c r="H21" s="173">
        <f t="shared" si="2"/>
        <v>0</v>
      </c>
      <c r="I21" s="173">
        <f t="shared" si="3"/>
        <v>0</v>
      </c>
      <c r="J21" s="173">
        <f t="shared" si="3"/>
        <v>0</v>
      </c>
      <c r="K21" s="173">
        <f t="shared" si="4"/>
        <v>0</v>
      </c>
    </row>
    <row r="22" spans="2:11" ht="13.35" customHeight="1">
      <c r="B22" s="181" t="s">
        <v>3801</v>
      </c>
      <c r="C22" s="174">
        <v>110476579</v>
      </c>
      <c r="D22" s="174">
        <v>107612390</v>
      </c>
      <c r="E22" s="182">
        <f t="shared" si="1"/>
        <v>-2864189</v>
      </c>
      <c r="F22" s="174"/>
      <c r="G22" s="174"/>
      <c r="H22" s="174">
        <f t="shared" si="2"/>
        <v>0</v>
      </c>
      <c r="I22" s="174">
        <f t="shared" si="3"/>
        <v>110476579</v>
      </c>
      <c r="J22" s="174">
        <f t="shared" si="3"/>
        <v>107612390</v>
      </c>
      <c r="K22" s="174">
        <f t="shared" si="4"/>
        <v>-2864189</v>
      </c>
    </row>
    <row r="23" spans="2:11" ht="13.35" customHeight="1">
      <c r="B23" s="175" t="s">
        <v>3802</v>
      </c>
      <c r="C23" s="173">
        <v>104077536</v>
      </c>
      <c r="D23" s="173">
        <v>148405692</v>
      </c>
      <c r="E23" s="180">
        <f t="shared" si="1"/>
        <v>44328156</v>
      </c>
      <c r="F23" s="173"/>
      <c r="G23" s="173"/>
      <c r="H23" s="173">
        <f t="shared" si="2"/>
        <v>0</v>
      </c>
      <c r="I23" s="173">
        <f t="shared" si="3"/>
        <v>104077536</v>
      </c>
      <c r="J23" s="173">
        <f t="shared" si="3"/>
        <v>148405692</v>
      </c>
      <c r="K23" s="173">
        <f t="shared" si="4"/>
        <v>44328156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>
        <v>52576087</v>
      </c>
      <c r="D25" s="173"/>
      <c r="E25" s="180">
        <f t="shared" si="1"/>
        <v>-52576087</v>
      </c>
      <c r="F25" s="173"/>
      <c r="G25" s="173"/>
      <c r="H25" s="173">
        <f t="shared" si="2"/>
        <v>0</v>
      </c>
      <c r="I25" s="173">
        <f t="shared" si="3"/>
        <v>52576087</v>
      </c>
      <c r="J25" s="173">
        <f t="shared" si="3"/>
        <v>0</v>
      </c>
      <c r="K25" s="173">
        <f t="shared" si="4"/>
        <v>-52576087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0</v>
      </c>
      <c r="E37" s="172">
        <f t="shared" si="1"/>
        <v>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0</v>
      </c>
      <c r="J37" s="172">
        <f t="shared" si="3"/>
        <v>0</v>
      </c>
      <c r="K37" s="172">
        <f t="shared" si="4"/>
        <v>0</v>
      </c>
    </row>
    <row r="38" spans="2:11" ht="13.35" customHeight="1">
      <c r="B38" s="181" t="s">
        <v>3814</v>
      </c>
      <c r="C38" s="174"/>
      <c r="D38" s="174"/>
      <c r="E38" s="183">
        <f t="shared" si="1"/>
        <v>0</v>
      </c>
      <c r="F38" s="174"/>
      <c r="G38" s="174"/>
      <c r="H38" s="174">
        <f t="shared" si="2"/>
        <v>0</v>
      </c>
      <c r="I38" s="174">
        <f t="shared" si="3"/>
        <v>0</v>
      </c>
      <c r="J38" s="174">
        <f t="shared" si="3"/>
        <v>0</v>
      </c>
      <c r="K38" s="174">
        <f t="shared" si="4"/>
        <v>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26777648</v>
      </c>
      <c r="D40" s="172">
        <f t="shared" ref="D40:G40" si="8">SUM(D41:D44)</f>
        <v>26777648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26777648</v>
      </c>
      <c r="J40" s="172">
        <f t="shared" si="3"/>
        <v>26777648</v>
      </c>
      <c r="K40" s="172">
        <f t="shared" si="4"/>
        <v>0</v>
      </c>
    </row>
    <row r="41" spans="2:11" ht="13.35" customHeight="1">
      <c r="B41" s="181" t="s">
        <v>3816</v>
      </c>
      <c r="C41" s="174">
        <v>23284911</v>
      </c>
      <c r="D41" s="174">
        <v>23284911</v>
      </c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23284911</v>
      </c>
      <c r="J41" s="174">
        <f t="shared" si="3"/>
        <v>23284911</v>
      </c>
      <c r="K41" s="174">
        <f t="shared" si="4"/>
        <v>0</v>
      </c>
    </row>
    <row r="42" spans="2:11" ht="13.35" customHeight="1">
      <c r="B42" s="175" t="s">
        <v>3817</v>
      </c>
      <c r="C42" s="173">
        <v>1164245</v>
      </c>
      <c r="D42" s="173">
        <v>1164245</v>
      </c>
      <c r="E42" s="177">
        <f t="shared" si="1"/>
        <v>0</v>
      </c>
      <c r="F42" s="173"/>
      <c r="G42" s="173"/>
      <c r="H42" s="173">
        <f t="shared" si="2"/>
        <v>0</v>
      </c>
      <c r="I42" s="173">
        <f t="shared" si="3"/>
        <v>1164245</v>
      </c>
      <c r="J42" s="173">
        <f t="shared" si="3"/>
        <v>1164245</v>
      </c>
      <c r="K42" s="173">
        <f t="shared" si="4"/>
        <v>0</v>
      </c>
    </row>
    <row r="43" spans="2:11" ht="13.35" customHeight="1">
      <c r="B43" s="181" t="s">
        <v>7370</v>
      </c>
      <c r="C43" s="174">
        <v>2328492</v>
      </c>
      <c r="D43" s="174">
        <v>2328492</v>
      </c>
      <c r="E43" s="183">
        <f t="shared" si="1"/>
        <v>0</v>
      </c>
      <c r="F43" s="174"/>
      <c r="G43" s="174"/>
      <c r="H43" s="174">
        <f t="shared" si="2"/>
        <v>0</v>
      </c>
      <c r="I43" s="174">
        <f t="shared" si="3"/>
        <v>2328492</v>
      </c>
      <c r="J43" s="174">
        <f t="shared" si="3"/>
        <v>2328492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0</v>
      </c>
      <c r="D50" s="172">
        <f t="shared" ref="D50:G50" si="10">SUM(D51:D53)</f>
        <v>0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0</v>
      </c>
      <c r="J50" s="172">
        <f t="shared" si="3"/>
        <v>0</v>
      </c>
      <c r="K50" s="172">
        <f t="shared" si="4"/>
        <v>0</v>
      </c>
    </row>
    <row r="51" spans="2:11" ht="13.35" customHeight="1">
      <c r="B51" s="181" t="s">
        <v>3822</v>
      </c>
      <c r="C51" s="174"/>
      <c r="D51" s="174"/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0</v>
      </c>
      <c r="J51" s="174">
        <f t="shared" si="3"/>
        <v>0</v>
      </c>
      <c r="K51" s="174">
        <f t="shared" si="4"/>
        <v>0</v>
      </c>
    </row>
    <row r="52" spans="2:11" ht="13.35" customHeight="1">
      <c r="B52" s="175" t="s">
        <v>3823</v>
      </c>
      <c r="C52" s="173"/>
      <c r="D52" s="173"/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0</v>
      </c>
      <c r="J52" s="173">
        <f t="shared" si="3"/>
        <v>0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1844017937</v>
      </c>
      <c r="D61" s="178">
        <f>D5+D9+D28+D37+D40+D45+D50+D54</f>
        <v>6241334221</v>
      </c>
      <c r="E61" s="178">
        <f t="shared" ref="E61" si="12">E5+E9+E28+E37+E40+E45+E50+E54</f>
        <v>4397316284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1844017937</v>
      </c>
      <c r="J61" s="178">
        <f t="shared" si="13"/>
        <v>6241334221</v>
      </c>
      <c r="K61" s="178">
        <f t="shared" si="13"/>
        <v>4397316284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9AF00"/>
  </sheetPr>
  <dimension ref="A1:K61"/>
  <sheetViews>
    <sheetView showGridLines="0" zoomScaleNormal="100" workbookViewId="0">
      <pane xSplit="4" ySplit="4" topLeftCell="E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44140625" defaultRowHeight="13.35" customHeight="1"/>
  <cols>
    <col min="1" max="1" width="16.44140625" customWidth="1"/>
    <col min="2" max="2" width="41.5546875" style="17" customWidth="1"/>
    <col min="3" max="3" width="14.88671875" style="10" customWidth="1"/>
    <col min="4" max="4" width="16.109375" style="10" customWidth="1"/>
    <col min="5" max="5" width="14" style="10" bestFit="1" customWidth="1"/>
    <col min="6" max="6" width="13.44140625" style="10" bestFit="1" customWidth="1"/>
    <col min="7" max="7" width="17.109375" style="10" customWidth="1"/>
    <col min="8" max="8" width="14.44140625" style="10" customWidth="1"/>
    <col min="9" max="9" width="15.44140625" style="10" bestFit="1" customWidth="1"/>
    <col min="10" max="10" width="17.88671875" style="10" customWidth="1"/>
    <col min="11" max="11" width="18.5546875" style="10" customWidth="1"/>
  </cols>
  <sheetData>
    <row r="1" spans="1:11" ht="13.35" customHeight="1">
      <c r="A1" t="s">
        <v>3777</v>
      </c>
      <c r="B1" s="17" t="s">
        <v>684</v>
      </c>
    </row>
    <row r="2" spans="1:11" ht="13.35" customHeight="1">
      <c r="A2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198000000</v>
      </c>
      <c r="D5" s="172">
        <f t="shared" ref="D5:G5" si="0">SUM(D6:D8)</f>
        <v>198000000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198000000</v>
      </c>
      <c r="J5" s="172">
        <f>D5+G5</f>
        <v>198000000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>
        <v>198000000</v>
      </c>
      <c r="D7" s="174">
        <v>198000000</v>
      </c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198000000</v>
      </c>
      <c r="J7" s="174">
        <f t="shared" si="3"/>
        <v>198000000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1923020669</v>
      </c>
      <c r="D9" s="172">
        <f t="shared" ref="D9:G9" si="5">SUM(D10:D27)</f>
        <v>1853038446</v>
      </c>
      <c r="E9" s="172">
        <f t="shared" si="1"/>
        <v>-69982223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1923020669</v>
      </c>
      <c r="J9" s="172">
        <f t="shared" si="3"/>
        <v>1853038446</v>
      </c>
      <c r="K9" s="172">
        <f t="shared" si="4"/>
        <v>-69982223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>
        <v>1250</v>
      </c>
      <c r="E12" s="182">
        <f t="shared" si="1"/>
        <v>1250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1250</v>
      </c>
      <c r="K12" s="174">
        <f t="shared" si="4"/>
        <v>1250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>
        <v>109200300</v>
      </c>
      <c r="D14" s="174">
        <v>128464349</v>
      </c>
      <c r="E14" s="182">
        <f t="shared" si="1"/>
        <v>19264049</v>
      </c>
      <c r="F14" s="174"/>
      <c r="G14" s="174"/>
      <c r="H14" s="174">
        <f t="shared" si="2"/>
        <v>0</v>
      </c>
      <c r="I14" s="174">
        <f t="shared" si="3"/>
        <v>109200300</v>
      </c>
      <c r="J14" s="174">
        <f t="shared" si="3"/>
        <v>128464349</v>
      </c>
      <c r="K14" s="174">
        <f t="shared" si="4"/>
        <v>19264049</v>
      </c>
    </row>
    <row r="15" spans="1:11" ht="13.35" customHeight="1">
      <c r="B15" s="175" t="s">
        <v>3794</v>
      </c>
      <c r="C15" s="173"/>
      <c r="D15" s="173"/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0</v>
      </c>
      <c r="K15" s="173">
        <f t="shared" si="4"/>
        <v>0</v>
      </c>
    </row>
    <row r="16" spans="1:11" ht="13.35" customHeight="1">
      <c r="B16" s="181" t="s">
        <v>3795</v>
      </c>
      <c r="C16" s="174">
        <v>5612486</v>
      </c>
      <c r="D16" s="174">
        <v>12144974</v>
      </c>
      <c r="E16" s="182">
        <f t="shared" si="1"/>
        <v>6532488</v>
      </c>
      <c r="F16" s="174"/>
      <c r="G16" s="174"/>
      <c r="H16" s="174">
        <f t="shared" si="2"/>
        <v>0</v>
      </c>
      <c r="I16" s="174">
        <f t="shared" si="3"/>
        <v>5612486</v>
      </c>
      <c r="J16" s="174">
        <f t="shared" si="3"/>
        <v>12144974</v>
      </c>
      <c r="K16" s="174">
        <f t="shared" si="4"/>
        <v>6532488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18746423</v>
      </c>
      <c r="D18" s="174">
        <v>41684443</v>
      </c>
      <c r="E18" s="182">
        <f t="shared" si="1"/>
        <v>22938020</v>
      </c>
      <c r="F18" s="174"/>
      <c r="G18" s="174"/>
      <c r="H18" s="174">
        <f t="shared" si="2"/>
        <v>0</v>
      </c>
      <c r="I18" s="174">
        <f t="shared" si="3"/>
        <v>18746423</v>
      </c>
      <c r="J18" s="174">
        <f t="shared" si="3"/>
        <v>41684443</v>
      </c>
      <c r="K18" s="174">
        <f t="shared" si="4"/>
        <v>22938020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>
        <v>1479156403</v>
      </c>
      <c r="D20" s="174">
        <v>1451978743</v>
      </c>
      <c r="E20" s="182">
        <f t="shared" si="1"/>
        <v>-27177660</v>
      </c>
      <c r="F20" s="174"/>
      <c r="G20" s="174"/>
      <c r="H20" s="174">
        <f t="shared" si="2"/>
        <v>0</v>
      </c>
      <c r="I20" s="174">
        <f t="shared" si="3"/>
        <v>1479156403</v>
      </c>
      <c r="J20" s="174">
        <f t="shared" si="3"/>
        <v>1451978743</v>
      </c>
      <c r="K20" s="174">
        <f t="shared" si="4"/>
        <v>-27177660</v>
      </c>
    </row>
    <row r="21" spans="2:11" ht="13.35" customHeight="1">
      <c r="B21" s="175" t="s">
        <v>3800</v>
      </c>
      <c r="C21" s="173">
        <v>67680954</v>
      </c>
      <c r="D21" s="173">
        <v>28125588</v>
      </c>
      <c r="E21" s="180">
        <f t="shared" si="1"/>
        <v>-39555366</v>
      </c>
      <c r="F21" s="173"/>
      <c r="G21" s="173"/>
      <c r="H21" s="173">
        <f t="shared" si="2"/>
        <v>0</v>
      </c>
      <c r="I21" s="173">
        <f t="shared" si="3"/>
        <v>67680954</v>
      </c>
      <c r="J21" s="173">
        <f t="shared" si="3"/>
        <v>28125588</v>
      </c>
      <c r="K21" s="173">
        <f t="shared" si="4"/>
        <v>-39555366</v>
      </c>
    </row>
    <row r="22" spans="2:11" ht="13.35" customHeight="1">
      <c r="B22" s="181" t="s">
        <v>3801</v>
      </c>
      <c r="C22" s="174">
        <v>190639099</v>
      </c>
      <c r="D22" s="174">
        <v>190639099</v>
      </c>
      <c r="E22" s="182">
        <f t="shared" si="1"/>
        <v>0</v>
      </c>
      <c r="F22" s="174"/>
      <c r="G22" s="174"/>
      <c r="H22" s="174">
        <f t="shared" si="2"/>
        <v>0</v>
      </c>
      <c r="I22" s="174">
        <f t="shared" si="3"/>
        <v>190639099</v>
      </c>
      <c r="J22" s="174">
        <f t="shared" si="3"/>
        <v>190639099</v>
      </c>
      <c r="K22" s="174">
        <f t="shared" si="4"/>
        <v>0</v>
      </c>
    </row>
    <row r="23" spans="2:11" ht="13.35" customHeight="1">
      <c r="B23" s="175" t="s">
        <v>3802</v>
      </c>
      <c r="C23" s="173"/>
      <c r="D23" s="173"/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0</v>
      </c>
      <c r="J23" s="173">
        <f t="shared" si="3"/>
        <v>0</v>
      </c>
      <c r="K23" s="173">
        <f t="shared" si="4"/>
        <v>0</v>
      </c>
    </row>
    <row r="24" spans="2:11" ht="13.35" customHeight="1">
      <c r="B24" s="181" t="s">
        <v>3803</v>
      </c>
      <c r="C24" s="174">
        <v>1980000</v>
      </c>
      <c r="D24" s="174"/>
      <c r="E24" s="182">
        <f t="shared" si="1"/>
        <v>-1980000</v>
      </c>
      <c r="F24" s="174"/>
      <c r="G24" s="174"/>
      <c r="H24" s="174">
        <f t="shared" si="2"/>
        <v>0</v>
      </c>
      <c r="I24" s="174">
        <f t="shared" si="3"/>
        <v>1980000</v>
      </c>
      <c r="J24" s="174">
        <f t="shared" si="3"/>
        <v>0</v>
      </c>
      <c r="K24" s="174">
        <f t="shared" si="4"/>
        <v>-1980000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>
        <v>50005004</v>
      </c>
      <c r="D27" s="173"/>
      <c r="E27" s="180">
        <f t="shared" si="1"/>
        <v>-50005004</v>
      </c>
      <c r="F27" s="173"/>
      <c r="G27" s="173"/>
      <c r="H27" s="173">
        <f t="shared" si="2"/>
        <v>0</v>
      </c>
      <c r="I27" s="173">
        <f t="shared" si="3"/>
        <v>50005004</v>
      </c>
      <c r="J27" s="173">
        <f t="shared" si="3"/>
        <v>0</v>
      </c>
      <c r="K27" s="173">
        <f t="shared" si="4"/>
        <v>-50005004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815109173</v>
      </c>
      <c r="D37" s="172">
        <f t="shared" ref="D37:G37" si="7">+SUM(D38:D39)</f>
        <v>821146970</v>
      </c>
      <c r="E37" s="172">
        <f t="shared" si="1"/>
        <v>6037797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815109173</v>
      </c>
      <c r="J37" s="172">
        <f t="shared" si="3"/>
        <v>821146970</v>
      </c>
      <c r="K37" s="172">
        <f t="shared" si="4"/>
        <v>6037797</v>
      </c>
    </row>
    <row r="38" spans="2:11" ht="13.35" customHeight="1">
      <c r="B38" s="181" t="s">
        <v>3814</v>
      </c>
      <c r="C38" s="174">
        <v>815109173</v>
      </c>
      <c r="D38" s="174">
        <v>821146970</v>
      </c>
      <c r="E38" s="183">
        <f t="shared" si="1"/>
        <v>6037797</v>
      </c>
      <c r="F38" s="174"/>
      <c r="G38" s="174"/>
      <c r="H38" s="174">
        <f t="shared" si="2"/>
        <v>0</v>
      </c>
      <c r="I38" s="174">
        <f t="shared" si="3"/>
        <v>815109173</v>
      </c>
      <c r="J38" s="174">
        <f t="shared" si="3"/>
        <v>821146970</v>
      </c>
      <c r="K38" s="174">
        <f t="shared" si="4"/>
        <v>6037797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0</v>
      </c>
      <c r="D40" s="172">
        <f t="shared" ref="D40:G40" si="8">SUM(D41:D44)</f>
        <v>0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0</v>
      </c>
      <c r="J40" s="172">
        <f t="shared" si="3"/>
        <v>0</v>
      </c>
      <c r="K40" s="172">
        <f t="shared" si="4"/>
        <v>0</v>
      </c>
    </row>
    <row r="41" spans="2:11" ht="13.35" customHeight="1">
      <c r="B41" s="181" t="s">
        <v>3816</v>
      </c>
      <c r="C41" s="174"/>
      <c r="D41" s="174"/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0</v>
      </c>
      <c r="J41" s="174">
        <f t="shared" si="3"/>
        <v>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>
        <f t="shared" si="1"/>
        <v>0</v>
      </c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>
        <f t="shared" si="1"/>
        <v>0</v>
      </c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145028440</v>
      </c>
      <c r="D50" s="172">
        <f t="shared" ref="D50:G50" si="10">SUM(D51:D53)</f>
        <v>107472255</v>
      </c>
      <c r="E50" s="172">
        <f t="shared" si="1"/>
        <v>-37556185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145028440</v>
      </c>
      <c r="J50" s="172">
        <f t="shared" si="3"/>
        <v>107472255</v>
      </c>
      <c r="K50" s="172">
        <f t="shared" si="4"/>
        <v>-37556185</v>
      </c>
    </row>
    <row r="51" spans="2:11" ht="13.35" customHeight="1">
      <c r="B51" s="181" t="s">
        <v>3822</v>
      </c>
      <c r="C51" s="174">
        <v>111827120</v>
      </c>
      <c r="D51" s="174">
        <v>82786780</v>
      </c>
      <c r="E51" s="183">
        <f t="shared" si="1"/>
        <v>-29040340</v>
      </c>
      <c r="F51" s="174"/>
      <c r="G51" s="174"/>
      <c r="H51" s="174">
        <f t="shared" si="2"/>
        <v>0</v>
      </c>
      <c r="I51" s="174">
        <f t="shared" si="3"/>
        <v>111827120</v>
      </c>
      <c r="J51" s="174">
        <f t="shared" si="3"/>
        <v>82786780</v>
      </c>
      <c r="K51" s="174">
        <f t="shared" si="4"/>
        <v>-29040340</v>
      </c>
    </row>
    <row r="52" spans="2:11" ht="13.35" customHeight="1">
      <c r="B52" s="175" t="s">
        <v>3823</v>
      </c>
      <c r="C52" s="173">
        <v>33201320</v>
      </c>
      <c r="D52" s="173">
        <v>24685475</v>
      </c>
      <c r="E52" s="177">
        <f t="shared" si="1"/>
        <v>-8515845</v>
      </c>
      <c r="F52" s="173"/>
      <c r="G52" s="173"/>
      <c r="H52" s="173">
        <f t="shared" si="2"/>
        <v>0</v>
      </c>
      <c r="I52" s="173">
        <f t="shared" si="3"/>
        <v>33201320</v>
      </c>
      <c r="J52" s="173">
        <f t="shared" si="3"/>
        <v>24685475</v>
      </c>
      <c r="K52" s="173">
        <f t="shared" si="4"/>
        <v>-8515845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14296375</v>
      </c>
      <c r="D57" s="172">
        <f t="shared" ref="D57:G57" si="11">SUM(D58:D60)</f>
        <v>0</v>
      </c>
      <c r="E57" s="172">
        <f t="shared" si="1"/>
        <v>-14296375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14296375</v>
      </c>
      <c r="J57" s="172">
        <f t="shared" si="3"/>
        <v>0</v>
      </c>
      <c r="K57" s="172">
        <f t="shared" si="4"/>
        <v>-14296375</v>
      </c>
    </row>
    <row r="58" spans="2:11" ht="13.35" customHeight="1">
      <c r="B58" s="181" t="s">
        <v>3828</v>
      </c>
      <c r="C58" s="174">
        <v>14296375</v>
      </c>
      <c r="D58" s="174"/>
      <c r="E58" s="183">
        <f t="shared" si="1"/>
        <v>-14296375</v>
      </c>
      <c r="F58" s="174"/>
      <c r="G58" s="174"/>
      <c r="H58" s="174">
        <f t="shared" si="2"/>
        <v>0</v>
      </c>
      <c r="I58" s="174">
        <f t="shared" si="3"/>
        <v>14296375</v>
      </c>
      <c r="J58" s="174">
        <f t="shared" si="3"/>
        <v>0</v>
      </c>
      <c r="K58" s="174">
        <f t="shared" si="4"/>
        <v>-14296375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3081158282</v>
      </c>
      <c r="D61" s="178">
        <f t="shared" ref="D61" si="12">D5+D9+D28+D37+D40+D45+D50+D54</f>
        <v>2979657671</v>
      </c>
      <c r="E61" s="178">
        <f>E5+E9+E28+E37+E40+E45+E50+E54</f>
        <v>-101500611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3081158282</v>
      </c>
      <c r="J61" s="178">
        <f t="shared" si="13"/>
        <v>2979657671</v>
      </c>
      <c r="K61" s="178">
        <f t="shared" si="13"/>
        <v>-101500611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79AF00"/>
  </sheetPr>
  <dimension ref="A1:K61"/>
  <sheetViews>
    <sheetView showGridLines="0" zoomScaleNormal="100" workbookViewId="0">
      <pane xSplit="3" ySplit="4" topLeftCell="D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4.88671875" style="6" customWidth="1"/>
    <col min="4" max="4" width="16.109375" style="6" customWidth="1"/>
    <col min="5" max="5" width="13.44140625" style="6" customWidth="1"/>
    <col min="6" max="6" width="12.88671875" style="6" customWidth="1"/>
    <col min="7" max="7" width="17.109375" style="6" customWidth="1"/>
    <col min="8" max="8" width="14.44140625" style="6" customWidth="1"/>
    <col min="9" max="9" width="15.10937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697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G5" si="0">SUM(D6:D8)</f>
        <v>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1328056318</v>
      </c>
      <c r="D9" s="172">
        <f>SUM(D10:D27)</f>
        <v>1328056318</v>
      </c>
      <c r="E9" s="172">
        <f t="shared" si="1"/>
        <v>0</v>
      </c>
      <c r="F9" s="172">
        <f t="shared" ref="F9:G9" si="5">SUM(F10:F27)</f>
        <v>0</v>
      </c>
      <c r="G9" s="172">
        <f t="shared" si="5"/>
        <v>0</v>
      </c>
      <c r="H9" s="172">
        <f t="shared" si="2"/>
        <v>0</v>
      </c>
      <c r="I9" s="172">
        <f t="shared" si="3"/>
        <v>1328056318</v>
      </c>
      <c r="J9" s="172">
        <f t="shared" si="3"/>
        <v>1328056318</v>
      </c>
      <c r="K9" s="172">
        <f t="shared" si="4"/>
        <v>0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/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0</v>
      </c>
      <c r="K15" s="173">
        <f t="shared" si="4"/>
        <v>0</v>
      </c>
    </row>
    <row r="16" spans="1:11" ht="13.35" customHeight="1">
      <c r="B16" s="181" t="s">
        <v>3795</v>
      </c>
      <c r="C16" s="174">
        <v>9814121</v>
      </c>
      <c r="D16" s="174">
        <v>9814121</v>
      </c>
      <c r="E16" s="182">
        <f t="shared" si="1"/>
        <v>0</v>
      </c>
      <c r="F16" s="174"/>
      <c r="G16" s="174"/>
      <c r="H16" s="174">
        <f t="shared" si="2"/>
        <v>0</v>
      </c>
      <c r="I16" s="174">
        <f t="shared" si="3"/>
        <v>9814121</v>
      </c>
      <c r="J16" s="174">
        <f t="shared" si="3"/>
        <v>9814121</v>
      </c>
      <c r="K16" s="174">
        <f t="shared" si="4"/>
        <v>0</v>
      </c>
    </row>
    <row r="17" spans="2:11" ht="13.35" customHeight="1">
      <c r="B17" s="175" t="s">
        <v>3796</v>
      </c>
      <c r="C17" s="173">
        <v>3155399</v>
      </c>
      <c r="D17" s="173">
        <v>3155399</v>
      </c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3155399</v>
      </c>
      <c r="J17" s="173">
        <f t="shared" si="3"/>
        <v>3155399</v>
      </c>
      <c r="K17" s="173">
        <f t="shared" si="4"/>
        <v>0</v>
      </c>
    </row>
    <row r="18" spans="2:11" ht="13.35" customHeight="1">
      <c r="B18" s="181" t="s">
        <v>3797</v>
      </c>
      <c r="C18" s="174">
        <v>45176515</v>
      </c>
      <c r="D18" s="174">
        <v>65440115</v>
      </c>
      <c r="E18" s="182">
        <f t="shared" si="1"/>
        <v>20263600</v>
      </c>
      <c r="F18" s="174"/>
      <c r="G18" s="174"/>
      <c r="H18" s="174">
        <f t="shared" si="2"/>
        <v>0</v>
      </c>
      <c r="I18" s="174">
        <f t="shared" si="3"/>
        <v>45176515</v>
      </c>
      <c r="J18" s="174">
        <f t="shared" si="3"/>
        <v>65440115</v>
      </c>
      <c r="K18" s="174">
        <f t="shared" si="4"/>
        <v>20263600</v>
      </c>
    </row>
    <row r="19" spans="2:11" ht="13.35" customHeight="1">
      <c r="B19" s="175" t="s">
        <v>3798</v>
      </c>
      <c r="C19" s="173">
        <v>3156699</v>
      </c>
      <c r="D19" s="173">
        <v>3156699</v>
      </c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3156699</v>
      </c>
      <c r="J19" s="173">
        <f t="shared" si="3"/>
        <v>3156699</v>
      </c>
      <c r="K19" s="173">
        <f t="shared" si="4"/>
        <v>0</v>
      </c>
    </row>
    <row r="20" spans="2:11" ht="13.35" customHeight="1">
      <c r="B20" s="181" t="s">
        <v>3799</v>
      </c>
      <c r="C20" s="174">
        <v>686986923</v>
      </c>
      <c r="D20" s="174">
        <v>686986923</v>
      </c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686986923</v>
      </c>
      <c r="J20" s="174">
        <f t="shared" si="3"/>
        <v>686986923</v>
      </c>
      <c r="K20" s="174">
        <f t="shared" si="4"/>
        <v>0</v>
      </c>
    </row>
    <row r="21" spans="2:11" ht="13.35" customHeight="1">
      <c r="B21" s="175" t="s">
        <v>3800</v>
      </c>
      <c r="C21" s="173">
        <v>177775226</v>
      </c>
      <c r="D21" s="173">
        <v>177775226</v>
      </c>
      <c r="E21" s="180">
        <f t="shared" si="1"/>
        <v>0</v>
      </c>
      <c r="F21" s="173"/>
      <c r="G21" s="173"/>
      <c r="H21" s="173">
        <f t="shared" si="2"/>
        <v>0</v>
      </c>
      <c r="I21" s="173">
        <f t="shared" si="3"/>
        <v>177775226</v>
      </c>
      <c r="J21" s="173">
        <f t="shared" si="3"/>
        <v>177775226</v>
      </c>
      <c r="K21" s="173">
        <f t="shared" si="4"/>
        <v>0</v>
      </c>
    </row>
    <row r="22" spans="2:11" ht="13.35" customHeight="1">
      <c r="B22" s="181" t="s">
        <v>3801</v>
      </c>
      <c r="C22" s="174">
        <v>69765213</v>
      </c>
      <c r="D22" s="174">
        <v>112765213</v>
      </c>
      <c r="E22" s="182">
        <f t="shared" si="1"/>
        <v>43000000</v>
      </c>
      <c r="F22" s="174"/>
      <c r="G22" s="174"/>
      <c r="H22" s="174">
        <f t="shared" si="2"/>
        <v>0</v>
      </c>
      <c r="I22" s="174">
        <f t="shared" si="3"/>
        <v>69765213</v>
      </c>
      <c r="J22" s="174">
        <f t="shared" si="3"/>
        <v>112765213</v>
      </c>
      <c r="K22" s="174">
        <f t="shared" si="4"/>
        <v>43000000</v>
      </c>
    </row>
    <row r="23" spans="2:11" ht="13.35" customHeight="1">
      <c r="B23" s="175" t="s">
        <v>3802</v>
      </c>
      <c r="C23" s="173">
        <v>268962622</v>
      </c>
      <c r="D23" s="173">
        <v>268962622</v>
      </c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268962622</v>
      </c>
      <c r="J23" s="173">
        <f t="shared" si="3"/>
        <v>268962622</v>
      </c>
      <c r="K23" s="173">
        <f t="shared" si="4"/>
        <v>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>
        <v>63263600</v>
      </c>
      <c r="D27" s="173"/>
      <c r="E27" s="180">
        <f t="shared" si="1"/>
        <v>-63263600</v>
      </c>
      <c r="F27" s="173"/>
      <c r="G27" s="173"/>
      <c r="H27" s="173">
        <f t="shared" si="2"/>
        <v>0</v>
      </c>
      <c r="I27" s="173">
        <f t="shared" si="3"/>
        <v>63263600</v>
      </c>
      <c r="J27" s="173">
        <f t="shared" si="3"/>
        <v>0</v>
      </c>
      <c r="K27" s="173">
        <f t="shared" si="4"/>
        <v>-63263600</v>
      </c>
    </row>
    <row r="28" spans="2:11" ht="13.35" customHeight="1">
      <c r="B28" s="179" t="s">
        <v>809</v>
      </c>
      <c r="C28" s="172">
        <f>SUM(C29:C36)</f>
        <v>1321960</v>
      </c>
      <c r="D28" s="172">
        <f t="shared" ref="D28:G28" si="6">SUM(D29:D36)</f>
        <v>1321960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1321960</v>
      </c>
      <c r="J28" s="172">
        <f t="shared" si="3"/>
        <v>1321960</v>
      </c>
      <c r="K28" s="172">
        <f t="shared" si="4"/>
        <v>0</v>
      </c>
    </row>
    <row r="29" spans="2:11" ht="13.35" customHeight="1">
      <c r="B29" s="181" t="s">
        <v>3807</v>
      </c>
      <c r="C29" s="174">
        <v>750000</v>
      </c>
      <c r="D29" s="174">
        <v>750000</v>
      </c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750000</v>
      </c>
      <c r="J29" s="174">
        <f t="shared" si="3"/>
        <v>750000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>
        <v>571960</v>
      </c>
      <c r="D32" s="173">
        <v>571960</v>
      </c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571960</v>
      </c>
      <c r="J32" s="173">
        <f t="shared" si="3"/>
        <v>571960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259939713</v>
      </c>
      <c r="D37" s="172">
        <f t="shared" ref="D37:G37" si="7">+SUM(D38:D39)</f>
        <v>253541363</v>
      </c>
      <c r="E37" s="172">
        <f t="shared" si="1"/>
        <v>-6398350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259939713</v>
      </c>
      <c r="J37" s="172">
        <f t="shared" si="3"/>
        <v>253541363</v>
      </c>
      <c r="K37" s="172">
        <f t="shared" si="4"/>
        <v>-6398350</v>
      </c>
    </row>
    <row r="38" spans="2:11" ht="13.35" customHeight="1">
      <c r="B38" s="181" t="s">
        <v>3814</v>
      </c>
      <c r="C38" s="174">
        <v>259939713</v>
      </c>
      <c r="D38" s="174">
        <v>253541363</v>
      </c>
      <c r="E38" s="183">
        <f t="shared" si="1"/>
        <v>-6398350</v>
      </c>
      <c r="F38" s="174"/>
      <c r="G38" s="174"/>
      <c r="H38" s="174">
        <f t="shared" si="2"/>
        <v>0</v>
      </c>
      <c r="I38" s="174">
        <f t="shared" si="3"/>
        <v>259939713</v>
      </c>
      <c r="J38" s="174">
        <f t="shared" si="3"/>
        <v>253541363</v>
      </c>
      <c r="K38" s="174">
        <f t="shared" si="4"/>
        <v>-6398350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5290000</v>
      </c>
      <c r="D40" s="172">
        <f t="shared" ref="D40:G40" si="8">SUM(D41:D44)</f>
        <v>0</v>
      </c>
      <c r="E40" s="172">
        <f t="shared" si="1"/>
        <v>-5290000</v>
      </c>
      <c r="F40" s="172">
        <f t="shared" si="8"/>
        <v>0</v>
      </c>
      <c r="G40" s="172">
        <f t="shared" si="8"/>
        <v>5290000</v>
      </c>
      <c r="H40" s="172">
        <f t="shared" si="2"/>
        <v>5290000</v>
      </c>
      <c r="I40" s="172">
        <f t="shared" si="3"/>
        <v>5290000</v>
      </c>
      <c r="J40" s="172">
        <f t="shared" si="3"/>
        <v>5290000</v>
      </c>
      <c r="K40" s="172">
        <f t="shared" si="4"/>
        <v>0</v>
      </c>
    </row>
    <row r="41" spans="2:11" ht="13.35" customHeight="1">
      <c r="B41" s="181" t="s">
        <v>3816</v>
      </c>
      <c r="C41" s="174">
        <v>5290000</v>
      </c>
      <c r="D41" s="174"/>
      <c r="E41" s="183">
        <f t="shared" si="1"/>
        <v>-5290000</v>
      </c>
      <c r="F41" s="174"/>
      <c r="G41" s="174">
        <v>5290000</v>
      </c>
      <c r="H41" s="174">
        <f t="shared" si="2"/>
        <v>5290000</v>
      </c>
      <c r="I41" s="174">
        <f t="shared" si="3"/>
        <v>5290000</v>
      </c>
      <c r="J41" s="174">
        <f t="shared" si="3"/>
        <v>5290000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202793198</v>
      </c>
      <c r="D50" s="172">
        <f t="shared" ref="D50:G50" si="10">SUM(D51:D53)</f>
        <v>203063198</v>
      </c>
      <c r="E50" s="172">
        <f t="shared" si="1"/>
        <v>270000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202793198</v>
      </c>
      <c r="J50" s="172">
        <f t="shared" si="3"/>
        <v>203063198</v>
      </c>
      <c r="K50" s="172">
        <f t="shared" si="4"/>
        <v>270000</v>
      </c>
    </row>
    <row r="51" spans="2:11" ht="13.35" customHeight="1">
      <c r="B51" s="181" t="s">
        <v>3822</v>
      </c>
      <c r="C51" s="174">
        <v>156421250</v>
      </c>
      <c r="D51" s="174">
        <v>156421250</v>
      </c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156421250</v>
      </c>
      <c r="J51" s="174">
        <f t="shared" si="3"/>
        <v>156421250</v>
      </c>
      <c r="K51" s="174">
        <f t="shared" si="4"/>
        <v>0</v>
      </c>
    </row>
    <row r="52" spans="2:11" ht="13.35" customHeight="1">
      <c r="B52" s="175" t="s">
        <v>3823</v>
      </c>
      <c r="C52" s="173">
        <v>46371948</v>
      </c>
      <c r="D52" s="173">
        <v>46641948</v>
      </c>
      <c r="E52" s="177">
        <f t="shared" si="1"/>
        <v>270000</v>
      </c>
      <c r="F52" s="173"/>
      <c r="G52" s="173"/>
      <c r="H52" s="173">
        <f t="shared" si="2"/>
        <v>0</v>
      </c>
      <c r="I52" s="173">
        <f t="shared" si="3"/>
        <v>46371948</v>
      </c>
      <c r="J52" s="173">
        <f t="shared" si="3"/>
        <v>46641948</v>
      </c>
      <c r="K52" s="173">
        <f t="shared" si="4"/>
        <v>270000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1167500</v>
      </c>
      <c r="D57" s="172">
        <f t="shared" ref="D57:G57" si="11">SUM(D58:D60)</f>
        <v>0</v>
      </c>
      <c r="E57" s="172">
        <f t="shared" si="1"/>
        <v>-1167500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1167500</v>
      </c>
      <c r="J57" s="172">
        <f t="shared" si="3"/>
        <v>0</v>
      </c>
      <c r="K57" s="172">
        <f t="shared" si="4"/>
        <v>-1167500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>
        <v>1167500</v>
      </c>
      <c r="D59" s="173"/>
      <c r="E59" s="177">
        <f t="shared" si="1"/>
        <v>-1167500</v>
      </c>
      <c r="F59" s="173"/>
      <c r="G59" s="173"/>
      <c r="H59" s="173">
        <f t="shared" si="2"/>
        <v>0</v>
      </c>
      <c r="I59" s="173">
        <f t="shared" si="3"/>
        <v>1167500</v>
      </c>
      <c r="J59" s="173">
        <f t="shared" si="3"/>
        <v>0</v>
      </c>
      <c r="K59" s="173">
        <f t="shared" si="4"/>
        <v>-1167500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1797401189</v>
      </c>
      <c r="D61" s="178">
        <f t="shared" ref="D61:E61" si="12">D5+D9+D28+D37+D40+D45+D50+D54</f>
        <v>1785982839</v>
      </c>
      <c r="E61" s="178">
        <f t="shared" si="12"/>
        <v>-11418350</v>
      </c>
      <c r="F61" s="178">
        <f t="shared" ref="F61:K61" si="13">F5+F9+F28+F37+F40+F45+F50</f>
        <v>0</v>
      </c>
      <c r="G61" s="178">
        <f t="shared" si="13"/>
        <v>5290000</v>
      </c>
      <c r="H61" s="178">
        <f t="shared" si="13"/>
        <v>5290000</v>
      </c>
      <c r="I61" s="178">
        <f t="shared" si="13"/>
        <v>1797401189</v>
      </c>
      <c r="J61" s="178">
        <f t="shared" si="13"/>
        <v>1791272839</v>
      </c>
      <c r="K61" s="178">
        <f t="shared" si="13"/>
        <v>-6128350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9AF00"/>
  </sheetPr>
  <dimension ref="A1:K61"/>
  <sheetViews>
    <sheetView showGridLines="0" zoomScaleNormal="100" workbookViewId="0">
      <pane xSplit="3" ySplit="4" topLeftCell="D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8.44140625" style="8" bestFit="1" customWidth="1"/>
    <col min="3" max="3" width="14.88671875" style="4" customWidth="1"/>
    <col min="4" max="4" width="16.109375" style="4" customWidth="1"/>
    <col min="5" max="5" width="13.44140625" style="6" customWidth="1"/>
    <col min="6" max="6" width="12.88671875" style="6" customWidth="1"/>
    <col min="7" max="7" width="17.109375" style="6" customWidth="1"/>
    <col min="8" max="8" width="14.44140625" style="6" customWidth="1"/>
    <col min="9" max="9" width="15.4414062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702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>SUM(D7:D8)</f>
        <v>0</v>
      </c>
      <c r="E5" s="172">
        <f>D5-C5</f>
        <v>0</v>
      </c>
      <c r="F5" s="172">
        <f t="shared" ref="F5:G5" si="0">SUM(F6:F8)</f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5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648690372</v>
      </c>
      <c r="D9" s="172">
        <f t="shared" ref="D9:G9" si="5">SUM(D10:D27)</f>
        <v>648690282</v>
      </c>
      <c r="E9" s="172">
        <f t="shared" si="1"/>
        <v>-90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648690372</v>
      </c>
      <c r="J9" s="172">
        <f t="shared" si="3"/>
        <v>648690282</v>
      </c>
      <c r="K9" s="172">
        <f t="shared" si="4"/>
        <v>-90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>
        <v>344662598</v>
      </c>
      <c r="D15" s="173">
        <v>344662598</v>
      </c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344662598</v>
      </c>
      <c r="J15" s="173">
        <f t="shared" si="3"/>
        <v>344662598</v>
      </c>
      <c r="K15" s="173">
        <f t="shared" si="4"/>
        <v>0</v>
      </c>
    </row>
    <row r="16" spans="1:11" ht="13.35" customHeight="1">
      <c r="B16" s="181" t="s">
        <v>3795</v>
      </c>
      <c r="C16" s="174">
        <v>4066444</v>
      </c>
      <c r="D16" s="174">
        <v>4066444</v>
      </c>
      <c r="E16" s="182">
        <f t="shared" si="1"/>
        <v>0</v>
      </c>
      <c r="F16" s="174"/>
      <c r="G16" s="174"/>
      <c r="H16" s="174">
        <f t="shared" si="2"/>
        <v>0</v>
      </c>
      <c r="I16" s="174">
        <f t="shared" si="3"/>
        <v>4066444</v>
      </c>
      <c r="J16" s="174">
        <f t="shared" si="3"/>
        <v>4066444</v>
      </c>
      <c r="K16" s="174">
        <f t="shared" si="4"/>
        <v>0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14232657</v>
      </c>
      <c r="D18" s="174">
        <v>14232567</v>
      </c>
      <c r="E18" s="182">
        <f t="shared" si="1"/>
        <v>-90</v>
      </c>
      <c r="F18" s="174"/>
      <c r="G18" s="174"/>
      <c r="H18" s="174">
        <f t="shared" si="2"/>
        <v>0</v>
      </c>
      <c r="I18" s="174">
        <f t="shared" si="3"/>
        <v>14232657</v>
      </c>
      <c r="J18" s="174">
        <f t="shared" si="3"/>
        <v>14232567</v>
      </c>
      <c r="K18" s="174">
        <f t="shared" si="4"/>
        <v>-90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>
        <v>272101980</v>
      </c>
      <c r="D20" s="174">
        <v>272101980</v>
      </c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272101980</v>
      </c>
      <c r="J20" s="174">
        <f t="shared" si="3"/>
        <v>272101980</v>
      </c>
      <c r="K20" s="174">
        <f t="shared" si="4"/>
        <v>0</v>
      </c>
    </row>
    <row r="21" spans="2:11" ht="13.35" customHeight="1">
      <c r="B21" s="175" t="s">
        <v>3800</v>
      </c>
      <c r="C21" s="173">
        <v>13626693</v>
      </c>
      <c r="D21" s="173">
        <v>13626693</v>
      </c>
      <c r="E21" s="180">
        <f t="shared" si="1"/>
        <v>0</v>
      </c>
      <c r="F21" s="173"/>
      <c r="G21" s="173"/>
      <c r="H21" s="173">
        <f t="shared" si="2"/>
        <v>0</v>
      </c>
      <c r="I21" s="173">
        <f t="shared" si="3"/>
        <v>13626693</v>
      </c>
      <c r="J21" s="173">
        <f t="shared" si="3"/>
        <v>13626693</v>
      </c>
      <c r="K21" s="173">
        <f t="shared" si="4"/>
        <v>0</v>
      </c>
    </row>
    <row r="22" spans="2:11" ht="13.35" customHeight="1">
      <c r="B22" s="181" t="s">
        <v>3801</v>
      </c>
      <c r="C22" s="174"/>
      <c r="D22" s="174"/>
      <c r="E22" s="182">
        <f t="shared" si="1"/>
        <v>0</v>
      </c>
      <c r="F22" s="174"/>
      <c r="G22" s="174"/>
      <c r="H22" s="174">
        <f t="shared" si="2"/>
        <v>0</v>
      </c>
      <c r="I22" s="174">
        <f t="shared" si="3"/>
        <v>0</v>
      </c>
      <c r="J22" s="174">
        <f t="shared" si="3"/>
        <v>0</v>
      </c>
      <c r="K22" s="174">
        <f t="shared" si="4"/>
        <v>0</v>
      </c>
    </row>
    <row r="23" spans="2:11" ht="13.35" customHeight="1">
      <c r="B23" s="175" t="s">
        <v>3802</v>
      </c>
      <c r="C23" s="173"/>
      <c r="D23" s="173"/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0</v>
      </c>
      <c r="J23" s="173">
        <f t="shared" si="3"/>
        <v>0</v>
      </c>
      <c r="K23" s="173">
        <f t="shared" si="4"/>
        <v>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1675799390</v>
      </c>
      <c r="D37" s="172">
        <f t="shared" ref="D37:G37" si="7">+SUM(D38:D39)</f>
        <v>1644537252</v>
      </c>
      <c r="E37" s="172">
        <f t="shared" si="1"/>
        <v>-31262138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1675799390</v>
      </c>
      <c r="J37" s="172">
        <f t="shared" si="3"/>
        <v>1644537252</v>
      </c>
      <c r="K37" s="172">
        <f t="shared" si="4"/>
        <v>-31262138</v>
      </c>
    </row>
    <row r="38" spans="2:11" ht="13.35" customHeight="1">
      <c r="B38" s="181" t="s">
        <v>3814</v>
      </c>
      <c r="C38" s="174">
        <v>1675799390</v>
      </c>
      <c r="D38" s="174">
        <v>1644537252</v>
      </c>
      <c r="E38" s="183">
        <f t="shared" si="1"/>
        <v>-31262138</v>
      </c>
      <c r="F38" s="174"/>
      <c r="G38" s="174"/>
      <c r="H38" s="174">
        <f t="shared" si="2"/>
        <v>0</v>
      </c>
      <c r="I38" s="174">
        <f t="shared" si="3"/>
        <v>1675799390</v>
      </c>
      <c r="J38" s="174">
        <f t="shared" si="3"/>
        <v>1644537252</v>
      </c>
      <c r="K38" s="174">
        <f t="shared" si="4"/>
        <v>-31262138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0</v>
      </c>
      <c r="D40" s="172">
        <f t="shared" ref="D40:G40" si="8">SUM(D41:D44)</f>
        <v>0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0</v>
      </c>
      <c r="J40" s="172">
        <f t="shared" si="3"/>
        <v>0</v>
      </c>
      <c r="K40" s="172">
        <f t="shared" si="4"/>
        <v>0</v>
      </c>
    </row>
    <row r="41" spans="2:11" ht="13.35" customHeight="1">
      <c r="B41" s="181" t="s">
        <v>3816</v>
      </c>
      <c r="C41" s="174"/>
      <c r="D41" s="174"/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0</v>
      </c>
      <c r="J41" s="174">
        <f t="shared" si="3"/>
        <v>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86276256</v>
      </c>
      <c r="D50" s="172">
        <f t="shared" ref="D50:G50" si="10">SUM(D51:D53)</f>
        <v>86276256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86276256</v>
      </c>
      <c r="J50" s="172">
        <f t="shared" si="3"/>
        <v>86276256</v>
      </c>
      <c r="K50" s="172">
        <f t="shared" si="4"/>
        <v>0</v>
      </c>
    </row>
    <row r="51" spans="2:11" ht="13.35" customHeight="1">
      <c r="B51" s="181" t="s">
        <v>3822</v>
      </c>
      <c r="C51" s="174">
        <v>67214418</v>
      </c>
      <c r="D51" s="174">
        <v>67214418</v>
      </c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67214418</v>
      </c>
      <c r="J51" s="174">
        <f t="shared" si="3"/>
        <v>67214418</v>
      </c>
      <c r="K51" s="174">
        <f t="shared" si="4"/>
        <v>0</v>
      </c>
    </row>
    <row r="52" spans="2:11" ht="13.35" customHeight="1">
      <c r="B52" s="175" t="s">
        <v>3823</v>
      </c>
      <c r="C52" s="173">
        <v>19061838</v>
      </c>
      <c r="D52" s="173">
        <v>19061838</v>
      </c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19061838</v>
      </c>
      <c r="J52" s="173">
        <f t="shared" si="3"/>
        <v>19061838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2410766018</v>
      </c>
      <c r="D61" s="178">
        <f t="shared" ref="D61:E61" si="12">D5+D9+D28+D37+D40+D45+D50+D54</f>
        <v>2379503790</v>
      </c>
      <c r="E61" s="178">
        <f t="shared" si="12"/>
        <v>-31262228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2410766018</v>
      </c>
      <c r="J61" s="178">
        <f t="shared" si="13"/>
        <v>2379503790</v>
      </c>
      <c r="K61" s="178">
        <f t="shared" si="13"/>
        <v>-31262228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9AF00"/>
  </sheetPr>
  <dimension ref="A1:K61"/>
  <sheetViews>
    <sheetView showGridLines="0" zoomScaleNormal="100" workbookViewId="0">
      <pane xSplit="4" ySplit="4" topLeftCell="F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44140625" defaultRowHeight="13.35" customHeight="1"/>
  <cols>
    <col min="1" max="1" width="16.44140625" customWidth="1"/>
    <col min="2" max="2" width="41.109375" style="17" customWidth="1"/>
    <col min="3" max="3" width="25" customWidth="1"/>
    <col min="4" max="4" width="25.109375" customWidth="1"/>
    <col min="5" max="5" width="13.44140625" customWidth="1"/>
    <col min="6" max="6" width="13.44140625" bestFit="1" customWidth="1"/>
    <col min="7" max="7" width="17.109375" customWidth="1"/>
    <col min="8" max="8" width="14.44140625" customWidth="1"/>
    <col min="9" max="9" width="15.44140625" bestFit="1" customWidth="1"/>
    <col min="10" max="10" width="17.88671875" customWidth="1"/>
    <col min="11" max="11" width="18.5546875" customWidth="1"/>
  </cols>
  <sheetData>
    <row r="1" spans="1:11" ht="13.35" customHeight="1">
      <c r="A1" t="s">
        <v>3777</v>
      </c>
      <c r="B1" s="17" t="s">
        <v>703</v>
      </c>
    </row>
    <row r="2" spans="1:11" ht="13.35" customHeight="1">
      <c r="A2" t="s">
        <v>3778</v>
      </c>
      <c r="B2" s="18">
        <v>2023</v>
      </c>
    </row>
    <row r="3" spans="1:11" ht="13.35" customHeight="1">
      <c r="B3" s="445" t="s">
        <v>3779</v>
      </c>
      <c r="C3" s="446" t="s">
        <v>3780</v>
      </c>
      <c r="D3" s="446"/>
      <c r="E3" s="446"/>
      <c r="F3" s="446" t="s">
        <v>3781</v>
      </c>
      <c r="G3" s="446"/>
      <c r="H3" s="446"/>
      <c r="I3" s="446" t="s">
        <v>3782</v>
      </c>
      <c r="J3" s="446"/>
      <c r="K3" s="446"/>
    </row>
    <row r="4" spans="1:11" ht="13.35" customHeight="1">
      <c r="B4" s="445"/>
      <c r="C4" s="352" t="s">
        <v>3783</v>
      </c>
      <c r="D4" s="352" t="s">
        <v>3784</v>
      </c>
      <c r="E4" s="359" t="s">
        <v>3785</v>
      </c>
      <c r="F4" s="352" t="s">
        <v>3783</v>
      </c>
      <c r="G4" s="352" t="s">
        <v>3784</v>
      </c>
      <c r="H4" s="352" t="s">
        <v>3785</v>
      </c>
      <c r="I4" s="352" t="s">
        <v>3783</v>
      </c>
      <c r="J4" s="352" t="s">
        <v>3784</v>
      </c>
      <c r="K4" s="352" t="s">
        <v>3785</v>
      </c>
    </row>
    <row r="5" spans="1:11" ht="13.35" customHeight="1">
      <c r="B5" s="179" t="s">
        <v>808</v>
      </c>
      <c r="C5" s="172">
        <f>SUM(C6:C8)</f>
        <v>38740000</v>
      </c>
      <c r="D5" s="172">
        <f t="shared" ref="D5:G5" si="0">SUM(D6:D8)</f>
        <v>38740000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38740000</v>
      </c>
      <c r="J5" s="172">
        <f>D5+G5</f>
        <v>38740000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>
        <v>38740000</v>
      </c>
      <c r="D8" s="173">
        <v>38740000</v>
      </c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38740000</v>
      </c>
      <c r="J8" s="173">
        <f t="shared" si="3"/>
        <v>38740000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771576845</v>
      </c>
      <c r="D9" s="172">
        <f t="shared" ref="D9:G9" si="5">SUM(D10:D27)</f>
        <v>176180946</v>
      </c>
      <c r="E9" s="172">
        <f t="shared" si="1"/>
        <v>-595395899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771576845</v>
      </c>
      <c r="J9" s="172">
        <f t="shared" si="3"/>
        <v>176180946</v>
      </c>
      <c r="K9" s="172">
        <f t="shared" si="4"/>
        <v>-595395899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>
        <v>878048</v>
      </c>
      <c r="D14" s="174">
        <v>878048</v>
      </c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878048</v>
      </c>
      <c r="J14" s="174">
        <f t="shared" si="3"/>
        <v>878048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>
        <v>82717165</v>
      </c>
      <c r="E15" s="180">
        <f t="shared" si="1"/>
        <v>82717165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82717165</v>
      </c>
      <c r="K15" s="173">
        <f t="shared" si="4"/>
        <v>82717165</v>
      </c>
    </row>
    <row r="16" spans="1:11" ht="13.35" customHeight="1">
      <c r="B16" s="181" t="s">
        <v>3795</v>
      </c>
      <c r="C16" s="174">
        <v>27680127</v>
      </c>
      <c r="D16" s="174"/>
      <c r="E16" s="182">
        <f t="shared" si="1"/>
        <v>-27680127</v>
      </c>
      <c r="F16" s="174"/>
      <c r="G16" s="174"/>
      <c r="H16" s="174">
        <f t="shared" si="2"/>
        <v>0</v>
      </c>
      <c r="I16" s="174">
        <f t="shared" si="3"/>
        <v>27680127</v>
      </c>
      <c r="J16" s="174">
        <f t="shared" si="3"/>
        <v>0</v>
      </c>
      <c r="K16" s="174">
        <f t="shared" si="4"/>
        <v>-27680127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96880367</v>
      </c>
      <c r="D18" s="174">
        <v>28853389</v>
      </c>
      <c r="E18" s="182">
        <f t="shared" si="1"/>
        <v>-68026978</v>
      </c>
      <c r="F18" s="174"/>
      <c r="G18" s="174"/>
      <c r="H18" s="174">
        <f t="shared" si="2"/>
        <v>0</v>
      </c>
      <c r="I18" s="174">
        <f t="shared" si="3"/>
        <v>96880367</v>
      </c>
      <c r="J18" s="174">
        <f t="shared" si="3"/>
        <v>28853389</v>
      </c>
      <c r="K18" s="174">
        <f t="shared" si="4"/>
        <v>-68026978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520020147</v>
      </c>
      <c r="D21" s="173">
        <v>63732344</v>
      </c>
      <c r="E21" s="180">
        <f t="shared" si="1"/>
        <v>-456287803</v>
      </c>
      <c r="F21" s="173"/>
      <c r="G21" s="173"/>
      <c r="H21" s="173">
        <f t="shared" si="2"/>
        <v>0</v>
      </c>
      <c r="I21" s="173">
        <f t="shared" si="3"/>
        <v>520020147</v>
      </c>
      <c r="J21" s="173">
        <f t="shared" si="3"/>
        <v>63732344</v>
      </c>
      <c r="K21" s="173">
        <f t="shared" si="4"/>
        <v>-456287803</v>
      </c>
    </row>
    <row r="22" spans="2:11" ht="13.35" customHeight="1">
      <c r="B22" s="181" t="s">
        <v>3801</v>
      </c>
      <c r="C22" s="174">
        <v>53850325</v>
      </c>
      <c r="D22" s="174"/>
      <c r="E22" s="182">
        <f t="shared" si="1"/>
        <v>-53850325</v>
      </c>
      <c r="F22" s="174"/>
      <c r="G22" s="174"/>
      <c r="H22" s="174">
        <f t="shared" si="2"/>
        <v>0</v>
      </c>
      <c r="I22" s="174">
        <f t="shared" si="3"/>
        <v>53850325</v>
      </c>
      <c r="J22" s="174">
        <f t="shared" si="3"/>
        <v>0</v>
      </c>
      <c r="K22" s="174">
        <f t="shared" si="4"/>
        <v>-53850325</v>
      </c>
    </row>
    <row r="23" spans="2:11" ht="13.35" customHeight="1">
      <c r="B23" s="175" t="s">
        <v>3802</v>
      </c>
      <c r="C23" s="173">
        <v>69349695</v>
      </c>
      <c r="D23" s="173"/>
      <c r="E23" s="180">
        <f t="shared" si="1"/>
        <v>-69349695</v>
      </c>
      <c r="F23" s="173"/>
      <c r="G23" s="173"/>
      <c r="H23" s="173">
        <f t="shared" si="2"/>
        <v>0</v>
      </c>
      <c r="I23" s="173">
        <f t="shared" si="3"/>
        <v>69349695</v>
      </c>
      <c r="J23" s="173">
        <f t="shared" si="3"/>
        <v>0</v>
      </c>
      <c r="K23" s="173">
        <f t="shared" si="4"/>
        <v>-69349695</v>
      </c>
    </row>
    <row r="24" spans="2:11" ht="13.35" customHeight="1">
      <c r="B24" s="181" t="s">
        <v>3803</v>
      </c>
      <c r="C24" s="174">
        <v>2918136</v>
      </c>
      <c r="D24" s="174"/>
      <c r="E24" s="182">
        <f t="shared" si="1"/>
        <v>-2918136</v>
      </c>
      <c r="F24" s="174"/>
      <c r="G24" s="174"/>
      <c r="H24" s="174">
        <f t="shared" si="2"/>
        <v>0</v>
      </c>
      <c r="I24" s="174">
        <f t="shared" si="3"/>
        <v>2918136</v>
      </c>
      <c r="J24" s="174">
        <f t="shared" si="3"/>
        <v>0</v>
      </c>
      <c r="K24" s="174">
        <f t="shared" si="4"/>
        <v>-2918136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0</v>
      </c>
      <c r="E37" s="172">
        <f t="shared" si="1"/>
        <v>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0</v>
      </c>
      <c r="J37" s="172">
        <f t="shared" si="3"/>
        <v>0</v>
      </c>
      <c r="K37" s="172">
        <f t="shared" si="4"/>
        <v>0</v>
      </c>
    </row>
    <row r="38" spans="2:11" ht="13.35" customHeight="1">
      <c r="B38" s="181" t="s">
        <v>3814</v>
      </c>
      <c r="C38" s="174"/>
      <c r="D38" s="174"/>
      <c r="E38" s="183">
        <f t="shared" si="1"/>
        <v>0</v>
      </c>
      <c r="F38" s="174"/>
      <c r="G38" s="174"/>
      <c r="H38" s="174">
        <f t="shared" si="2"/>
        <v>0</v>
      </c>
      <c r="I38" s="174">
        <f t="shared" si="3"/>
        <v>0</v>
      </c>
      <c r="J38" s="174">
        <f t="shared" si="3"/>
        <v>0</v>
      </c>
      <c r="K38" s="174">
        <f t="shared" si="4"/>
        <v>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60143704</v>
      </c>
      <c r="D40" s="172">
        <f>SUM(D41:D44)</f>
        <v>57239466</v>
      </c>
      <c r="E40" s="172">
        <f>D40-C40</f>
        <v>-2904238</v>
      </c>
      <c r="F40" s="172">
        <f t="shared" ref="F40:G40" si="8">SUM(F41:F44)</f>
        <v>0</v>
      </c>
      <c r="G40" s="172">
        <f t="shared" si="8"/>
        <v>2904238</v>
      </c>
      <c r="H40" s="172">
        <f t="shared" si="2"/>
        <v>2904238</v>
      </c>
      <c r="I40" s="172">
        <f t="shared" si="3"/>
        <v>60143704</v>
      </c>
      <c r="J40" s="172">
        <f t="shared" si="3"/>
        <v>60143704</v>
      </c>
      <c r="K40" s="172">
        <f t="shared" si="4"/>
        <v>0</v>
      </c>
    </row>
    <row r="41" spans="2:11" ht="13.35" customHeight="1">
      <c r="B41" s="181" t="s">
        <v>3816</v>
      </c>
      <c r="C41" s="174">
        <v>60143704</v>
      </c>
      <c r="D41" s="174">
        <v>49773448</v>
      </c>
      <c r="E41" s="183">
        <f t="shared" si="1"/>
        <v>-10370256</v>
      </c>
      <c r="F41" s="174"/>
      <c r="G41" s="174">
        <v>2904238</v>
      </c>
      <c r="H41" s="174">
        <f t="shared" si="2"/>
        <v>2904238</v>
      </c>
      <c r="I41" s="174">
        <f t="shared" si="3"/>
        <v>60143704</v>
      </c>
      <c r="J41" s="174">
        <f t="shared" si="3"/>
        <v>52677686</v>
      </c>
      <c r="K41" s="174">
        <f t="shared" si="4"/>
        <v>-7466018</v>
      </c>
    </row>
    <row r="42" spans="2:11" ht="13.35" customHeight="1">
      <c r="B42" s="175" t="s">
        <v>3817</v>
      </c>
      <c r="C42" s="185"/>
      <c r="D42" s="185">
        <v>2488673</v>
      </c>
      <c r="E42" s="354">
        <f t="shared" si="1"/>
        <v>2488673</v>
      </c>
      <c r="F42" s="185"/>
      <c r="G42" s="185"/>
      <c r="H42" s="185">
        <f t="shared" si="2"/>
        <v>0</v>
      </c>
      <c r="I42" s="185">
        <f t="shared" si="3"/>
        <v>0</v>
      </c>
      <c r="J42" s="185">
        <f t="shared" si="3"/>
        <v>2488673</v>
      </c>
      <c r="K42" s="185">
        <f t="shared" si="4"/>
        <v>2488673</v>
      </c>
    </row>
    <row r="43" spans="2:11" ht="13.35" customHeight="1">
      <c r="B43" s="181" t="s">
        <v>7370</v>
      </c>
      <c r="C43" s="174"/>
      <c r="D43" s="174">
        <v>4977345</v>
      </c>
      <c r="E43" s="183">
        <f t="shared" si="1"/>
        <v>4977345</v>
      </c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4977345</v>
      </c>
      <c r="K43" s="174">
        <f t="shared" si="4"/>
        <v>4977345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739837609</v>
      </c>
      <c r="D50" s="172">
        <f t="shared" ref="D50:G50" si="10">SUM(D51:D53)</f>
        <v>739837609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739837609</v>
      </c>
      <c r="J50" s="172">
        <f t="shared" si="3"/>
        <v>739837609</v>
      </c>
      <c r="K50" s="172">
        <f t="shared" si="4"/>
        <v>0</v>
      </c>
    </row>
    <row r="51" spans="2:11" ht="13.35" customHeight="1">
      <c r="B51" s="181" t="s">
        <v>3822</v>
      </c>
      <c r="C51" s="174">
        <v>569911225</v>
      </c>
      <c r="D51" s="174">
        <v>569911225</v>
      </c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569911225</v>
      </c>
      <c r="J51" s="174">
        <f t="shared" si="3"/>
        <v>569911225</v>
      </c>
      <c r="K51" s="174">
        <f t="shared" si="4"/>
        <v>0</v>
      </c>
    </row>
    <row r="52" spans="2:11" ht="13.35" customHeight="1">
      <c r="B52" s="175" t="s">
        <v>3823</v>
      </c>
      <c r="C52" s="173">
        <v>169926384</v>
      </c>
      <c r="D52" s="173">
        <v>169926384</v>
      </c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169926384</v>
      </c>
      <c r="J52" s="173">
        <f t="shared" si="3"/>
        <v>169926384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>
        <f t="shared" ref="C54:G54" si="11">SUM(C55:C56)</f>
        <v>0</v>
      </c>
      <c r="D54" s="172">
        <f t="shared" si="11"/>
        <v>0</v>
      </c>
      <c r="E54" s="172">
        <f t="shared" si="1"/>
        <v>0</v>
      </c>
      <c r="F54" s="172">
        <f t="shared" si="11"/>
        <v>0</v>
      </c>
      <c r="G54" s="172">
        <f t="shared" si="11"/>
        <v>0</v>
      </c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253273206</v>
      </c>
      <c r="D57" s="172">
        <f t="shared" ref="D57:G57" si="12">SUM(D58:D60)</f>
        <v>0</v>
      </c>
      <c r="E57" s="172">
        <f t="shared" si="1"/>
        <v>-253273206</v>
      </c>
      <c r="F57" s="172">
        <f t="shared" si="12"/>
        <v>0</v>
      </c>
      <c r="G57" s="172">
        <f t="shared" si="12"/>
        <v>0</v>
      </c>
      <c r="H57" s="172">
        <f t="shared" si="2"/>
        <v>0</v>
      </c>
      <c r="I57" s="172">
        <f t="shared" si="3"/>
        <v>253273206</v>
      </c>
      <c r="J57" s="172">
        <f t="shared" si="3"/>
        <v>0</v>
      </c>
      <c r="K57" s="172">
        <f t="shared" si="4"/>
        <v>-253273206</v>
      </c>
    </row>
    <row r="58" spans="2:11" ht="13.35" customHeight="1">
      <c r="B58" s="181" t="s">
        <v>3828</v>
      </c>
      <c r="C58" s="174">
        <v>253273206</v>
      </c>
      <c r="D58" s="174"/>
      <c r="E58" s="183">
        <f t="shared" si="1"/>
        <v>-253273206</v>
      </c>
      <c r="F58" s="174"/>
      <c r="G58" s="174"/>
      <c r="H58" s="174">
        <f t="shared" si="2"/>
        <v>0</v>
      </c>
      <c r="I58" s="174">
        <f t="shared" si="3"/>
        <v>253273206</v>
      </c>
      <c r="J58" s="174">
        <f t="shared" si="3"/>
        <v>0</v>
      </c>
      <c r="K58" s="174">
        <f t="shared" si="4"/>
        <v>-253273206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1610298158</v>
      </c>
      <c r="D61" s="178">
        <f>D5+D9+D28+D37+D40+D45+D50+D54</f>
        <v>1011998021</v>
      </c>
      <c r="E61" s="178">
        <f>E5+E9+E28+E37+E40+E45+E50+E54</f>
        <v>-598300137</v>
      </c>
      <c r="F61" s="178">
        <f t="shared" ref="F61:H61" si="13">F5+F9+F28+F37+F40+F45+F50+F54+F57</f>
        <v>0</v>
      </c>
      <c r="G61" s="178">
        <f t="shared" si="13"/>
        <v>2904238</v>
      </c>
      <c r="H61" s="178">
        <f t="shared" si="13"/>
        <v>2904238</v>
      </c>
      <c r="I61" s="178">
        <f>I5+I9+I28+I37+I40+I45+I50+I54</f>
        <v>1610298158</v>
      </c>
      <c r="J61" s="178">
        <f>J5+J9+J28+J37+J40+J45+J50+J54</f>
        <v>1014902259</v>
      </c>
      <c r="K61" s="178">
        <f>K5+K9+K28+K37+K40+K45+K50+K54</f>
        <v>-595395899</v>
      </c>
    </row>
  </sheetData>
  <mergeCells count="4">
    <mergeCell ref="B3:B4"/>
    <mergeCell ref="C3:E3"/>
    <mergeCell ref="F3:H3"/>
    <mergeCell ref="I3:K3"/>
  </mergeCells>
  <dataValidations count="1">
    <dataValidation type="whole" allowBlank="1" showInputMessage="1" showErrorMessage="1" sqref="D41:D43" xr:uid="{CC51B2DE-1C23-4375-9F5A-6662761A2BCA}">
      <formula1>0</formula1>
      <formula2>1E+42</formula2>
    </dataValidation>
  </dataValidation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9AF00"/>
  </sheetPr>
  <dimension ref="A1:K61"/>
  <sheetViews>
    <sheetView showGridLines="0" zoomScaleNormal="100" workbookViewId="0">
      <pane xSplit="3" ySplit="4" topLeftCell="F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8.44140625" style="8" bestFit="1" customWidth="1"/>
    <col min="3" max="3" width="14.88671875" style="4" customWidth="1"/>
    <col min="4" max="4" width="16.109375" style="4" customWidth="1"/>
    <col min="5" max="6" width="15.109375" style="6" bestFit="1" customWidth="1"/>
    <col min="7" max="7" width="17.109375" style="6" customWidth="1"/>
    <col min="8" max="8" width="15.109375" style="6" bestFit="1" customWidth="1"/>
    <col min="9" max="9" width="16.4414062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708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5" t="s">
        <v>3779</v>
      </c>
      <c r="C3" s="446" t="s">
        <v>3780</v>
      </c>
      <c r="D3" s="446"/>
      <c r="E3" s="446"/>
      <c r="F3" s="446" t="s">
        <v>3781</v>
      </c>
      <c r="G3" s="446"/>
      <c r="H3" s="446"/>
      <c r="I3" s="446" t="s">
        <v>3782</v>
      </c>
      <c r="J3" s="446"/>
      <c r="K3" s="446"/>
    </row>
    <row r="4" spans="1:11" ht="13.35" customHeight="1">
      <c r="B4" s="445"/>
      <c r="C4" s="352" t="s">
        <v>3783</v>
      </c>
      <c r="D4" s="352" t="s">
        <v>3784</v>
      </c>
      <c r="E4" s="359" t="s">
        <v>3785</v>
      </c>
      <c r="F4" s="352" t="s">
        <v>3783</v>
      </c>
      <c r="G4" s="352" t="s">
        <v>3784</v>
      </c>
      <c r="H4" s="352" t="s">
        <v>3785</v>
      </c>
      <c r="I4" s="352" t="s">
        <v>3783</v>
      </c>
      <c r="J4" s="352" t="s">
        <v>3784</v>
      </c>
      <c r="K4" s="352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J5" si="0">SUM(D6:D8)</f>
        <v>0</v>
      </c>
      <c r="E5" s="172">
        <f t="shared" si="0"/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 t="shared" si="0"/>
        <v>0</v>
      </c>
      <c r="J5" s="172">
        <f t="shared" si="0"/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>C6+F6</f>
        <v>0</v>
      </c>
      <c r="J6" s="173">
        <f>D6+G6</f>
        <v>0</v>
      </c>
      <c r="K6" s="173">
        <f t="shared" ref="K6:K60" si="3">J6-I6</f>
        <v>0</v>
      </c>
    </row>
    <row r="7" spans="1:11" ht="13.35" customHeight="1">
      <c r="B7" s="181" t="s">
        <v>3787</v>
      </c>
      <c r="C7" s="174"/>
      <c r="D7" s="174"/>
      <c r="E7" s="182">
        <f>D7-C7</f>
        <v>0</v>
      </c>
      <c r="F7" s="174"/>
      <c r="G7" s="174"/>
      <c r="H7" s="174">
        <f t="shared" si="2"/>
        <v>0</v>
      </c>
      <c r="I7" s="174">
        <f t="shared" ref="I7:J60" si="4">C7+F7</f>
        <v>0</v>
      </c>
      <c r="J7" s="174">
        <f t="shared" si="4"/>
        <v>0</v>
      </c>
      <c r="K7" s="174">
        <f t="shared" si="3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4"/>
        <v>0</v>
      </c>
      <c r="J8" s="173">
        <f t="shared" si="4"/>
        <v>0</v>
      </c>
      <c r="K8" s="173">
        <f t="shared" si="3"/>
        <v>0</v>
      </c>
    </row>
    <row r="9" spans="1:11" ht="13.35" customHeight="1">
      <c r="B9" s="179" t="s">
        <v>804</v>
      </c>
      <c r="C9" s="172">
        <f>SUM(C10:C27)</f>
        <v>714429813</v>
      </c>
      <c r="D9" s="172">
        <f>SUM(D10:D27)</f>
        <v>714429813</v>
      </c>
      <c r="E9" s="172">
        <f>SUM(E10:E27)</f>
        <v>0</v>
      </c>
      <c r="F9" s="172">
        <f t="shared" ref="F9:G9" si="5">SUM(F10:F27)</f>
        <v>0</v>
      </c>
      <c r="G9" s="172">
        <f t="shared" si="5"/>
        <v>0</v>
      </c>
      <c r="H9" s="172">
        <f t="shared" si="2"/>
        <v>0</v>
      </c>
      <c r="I9" s="172">
        <f t="shared" si="4"/>
        <v>714429813</v>
      </c>
      <c r="J9" s="172">
        <f t="shared" si="4"/>
        <v>714429813</v>
      </c>
      <c r="K9" s="172">
        <f t="shared" si="3"/>
        <v>0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4"/>
        <v>0</v>
      </c>
      <c r="J10" s="174">
        <f t="shared" si="4"/>
        <v>0</v>
      </c>
      <c r="K10" s="174">
        <f t="shared" si="3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4"/>
        <v>0</v>
      </c>
      <c r="J11" s="173">
        <f t="shared" si="4"/>
        <v>0</v>
      </c>
      <c r="K11" s="173">
        <f t="shared" si="3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4"/>
        <v>0</v>
      </c>
      <c r="J12" s="174">
        <f t="shared" si="4"/>
        <v>0</v>
      </c>
      <c r="K12" s="174">
        <f t="shared" si="3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4"/>
        <v>0</v>
      </c>
      <c r="J13" s="173">
        <f t="shared" si="4"/>
        <v>0</v>
      </c>
      <c r="K13" s="173">
        <f t="shared" si="3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4"/>
        <v>0</v>
      </c>
      <c r="J14" s="174">
        <f t="shared" si="4"/>
        <v>0</v>
      </c>
      <c r="K14" s="174">
        <f t="shared" si="3"/>
        <v>0</v>
      </c>
    </row>
    <row r="15" spans="1:11" ht="13.35" customHeight="1">
      <c r="B15" s="175" t="s">
        <v>3794</v>
      </c>
      <c r="C15" s="173">
        <v>5625000</v>
      </c>
      <c r="D15" s="173">
        <v>5625000</v>
      </c>
      <c r="E15" s="180">
        <f t="shared" si="1"/>
        <v>0</v>
      </c>
      <c r="F15" s="173"/>
      <c r="G15" s="173"/>
      <c r="H15" s="173">
        <f t="shared" si="2"/>
        <v>0</v>
      </c>
      <c r="I15" s="173">
        <f t="shared" si="4"/>
        <v>5625000</v>
      </c>
      <c r="J15" s="173">
        <f t="shared" si="4"/>
        <v>5625000</v>
      </c>
      <c r="K15" s="173">
        <f t="shared" si="3"/>
        <v>0</v>
      </c>
    </row>
    <row r="16" spans="1:11" ht="13.35" customHeight="1">
      <c r="B16" s="181" t="s">
        <v>3795</v>
      </c>
      <c r="C16" s="174">
        <v>24340571</v>
      </c>
      <c r="D16" s="174">
        <v>24340571</v>
      </c>
      <c r="E16" s="174">
        <f t="shared" si="1"/>
        <v>0</v>
      </c>
      <c r="F16" s="174"/>
      <c r="G16" s="174"/>
      <c r="H16" s="174">
        <f t="shared" si="2"/>
        <v>0</v>
      </c>
      <c r="I16" s="174">
        <f t="shared" si="4"/>
        <v>24340571</v>
      </c>
      <c r="J16" s="174">
        <f t="shared" si="4"/>
        <v>24340571</v>
      </c>
      <c r="K16" s="174">
        <f t="shared" si="3"/>
        <v>0</v>
      </c>
    </row>
    <row r="17" spans="2:11" ht="13.35" customHeight="1">
      <c r="B17" s="175" t="s">
        <v>3796</v>
      </c>
      <c r="C17" s="173"/>
      <c r="D17" s="173"/>
      <c r="E17" s="173">
        <f t="shared" si="1"/>
        <v>0</v>
      </c>
      <c r="F17" s="173"/>
      <c r="G17" s="173"/>
      <c r="H17" s="173">
        <f t="shared" si="2"/>
        <v>0</v>
      </c>
      <c r="I17" s="173">
        <f t="shared" si="4"/>
        <v>0</v>
      </c>
      <c r="J17" s="173">
        <f t="shared" si="4"/>
        <v>0</v>
      </c>
      <c r="K17" s="173">
        <f t="shared" si="3"/>
        <v>0</v>
      </c>
    </row>
    <row r="18" spans="2:11" ht="13.35" customHeight="1">
      <c r="B18" s="181" t="s">
        <v>3797</v>
      </c>
      <c r="C18" s="174">
        <v>85101978</v>
      </c>
      <c r="D18" s="174">
        <v>85101978</v>
      </c>
      <c r="E18" s="174">
        <f t="shared" si="1"/>
        <v>0</v>
      </c>
      <c r="F18" s="174"/>
      <c r="G18" s="174"/>
      <c r="H18" s="174">
        <f t="shared" si="2"/>
        <v>0</v>
      </c>
      <c r="I18" s="174">
        <f t="shared" si="4"/>
        <v>85101978</v>
      </c>
      <c r="J18" s="174">
        <f t="shared" si="4"/>
        <v>85101978</v>
      </c>
      <c r="K18" s="174">
        <f t="shared" si="3"/>
        <v>0</v>
      </c>
    </row>
    <row r="19" spans="2:11" ht="13.35" customHeight="1">
      <c r="B19" s="175" t="s">
        <v>3798</v>
      </c>
      <c r="C19" s="173"/>
      <c r="D19" s="173"/>
      <c r="E19" s="173">
        <f t="shared" si="1"/>
        <v>0</v>
      </c>
      <c r="F19" s="173"/>
      <c r="G19" s="173"/>
      <c r="H19" s="173">
        <f t="shared" si="2"/>
        <v>0</v>
      </c>
      <c r="I19" s="173">
        <f t="shared" si="4"/>
        <v>0</v>
      </c>
      <c r="J19" s="173">
        <f t="shared" si="4"/>
        <v>0</v>
      </c>
      <c r="K19" s="173">
        <f t="shared" si="3"/>
        <v>0</v>
      </c>
    </row>
    <row r="20" spans="2:11" ht="13.35" customHeight="1">
      <c r="B20" s="181" t="s">
        <v>3799</v>
      </c>
      <c r="C20" s="174">
        <v>43850552</v>
      </c>
      <c r="D20" s="174">
        <v>43850552</v>
      </c>
      <c r="E20" s="174">
        <f t="shared" si="1"/>
        <v>0</v>
      </c>
      <c r="F20" s="174"/>
      <c r="G20" s="174"/>
      <c r="H20" s="174">
        <f t="shared" si="2"/>
        <v>0</v>
      </c>
      <c r="I20" s="174">
        <f t="shared" si="4"/>
        <v>43850552</v>
      </c>
      <c r="J20" s="174">
        <f t="shared" si="4"/>
        <v>43850552</v>
      </c>
      <c r="K20" s="174">
        <f t="shared" si="3"/>
        <v>0</v>
      </c>
    </row>
    <row r="21" spans="2:11" ht="13.35" customHeight="1">
      <c r="B21" s="175" t="s">
        <v>3800</v>
      </c>
      <c r="C21" s="173">
        <v>533858487</v>
      </c>
      <c r="D21" s="173">
        <v>533858487</v>
      </c>
      <c r="E21" s="173">
        <f t="shared" si="1"/>
        <v>0</v>
      </c>
      <c r="F21" s="173"/>
      <c r="G21" s="173"/>
      <c r="H21" s="173">
        <f t="shared" si="2"/>
        <v>0</v>
      </c>
      <c r="I21" s="173">
        <f t="shared" si="4"/>
        <v>533858487</v>
      </c>
      <c r="J21" s="173">
        <f t="shared" si="4"/>
        <v>533858487</v>
      </c>
      <c r="K21" s="173">
        <f t="shared" si="3"/>
        <v>0</v>
      </c>
    </row>
    <row r="22" spans="2:11" ht="13.35" customHeight="1">
      <c r="B22" s="181" t="s">
        <v>3801</v>
      </c>
      <c r="C22" s="174"/>
      <c r="D22" s="174"/>
      <c r="E22" s="174">
        <f t="shared" si="1"/>
        <v>0</v>
      </c>
      <c r="F22" s="174"/>
      <c r="G22" s="174"/>
      <c r="H22" s="174">
        <f t="shared" si="2"/>
        <v>0</v>
      </c>
      <c r="I22" s="174">
        <f t="shared" si="4"/>
        <v>0</v>
      </c>
      <c r="J22" s="174">
        <f t="shared" si="4"/>
        <v>0</v>
      </c>
      <c r="K22" s="174">
        <f t="shared" si="3"/>
        <v>0</v>
      </c>
    </row>
    <row r="23" spans="2:11" ht="13.35" customHeight="1">
      <c r="B23" s="175" t="s">
        <v>3802</v>
      </c>
      <c r="C23" s="173">
        <v>21653225</v>
      </c>
      <c r="D23" s="173">
        <v>21653225</v>
      </c>
      <c r="E23" s="180">
        <f t="shared" si="1"/>
        <v>0</v>
      </c>
      <c r="F23" s="173"/>
      <c r="G23" s="173"/>
      <c r="H23" s="173">
        <f t="shared" si="2"/>
        <v>0</v>
      </c>
      <c r="I23" s="173">
        <f t="shared" si="4"/>
        <v>21653225</v>
      </c>
      <c r="J23" s="173">
        <f t="shared" si="4"/>
        <v>21653225</v>
      </c>
      <c r="K23" s="173">
        <f t="shared" si="3"/>
        <v>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4"/>
        <v>0</v>
      </c>
      <c r="J24" s="174">
        <f t="shared" si="4"/>
        <v>0</v>
      </c>
      <c r="K24" s="174">
        <f t="shared" si="3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4"/>
        <v>0</v>
      </c>
      <c r="J25" s="173">
        <f t="shared" si="4"/>
        <v>0</v>
      </c>
      <c r="K25" s="173">
        <f t="shared" si="3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4"/>
        <v>0</v>
      </c>
      <c r="J26" s="174">
        <f t="shared" si="4"/>
        <v>0</v>
      </c>
      <c r="K26" s="174">
        <f t="shared" si="3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4"/>
        <v>0</v>
      </c>
      <c r="J27" s="173">
        <f t="shared" si="4"/>
        <v>0</v>
      </c>
      <c r="K27" s="173">
        <f t="shared" si="3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6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4"/>
        <v>0</v>
      </c>
      <c r="J28" s="172">
        <f t="shared" si="4"/>
        <v>0</v>
      </c>
      <c r="K28" s="172">
        <f t="shared" si="3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4"/>
        <v>0</v>
      </c>
      <c r="J29" s="174">
        <f t="shared" si="4"/>
        <v>0</v>
      </c>
      <c r="K29" s="174">
        <f t="shared" si="3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4"/>
        <v>0</v>
      </c>
      <c r="J30" s="173">
        <f t="shared" si="4"/>
        <v>0</v>
      </c>
      <c r="K30" s="173">
        <f t="shared" si="3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4"/>
        <v>0</v>
      </c>
      <c r="J31" s="174">
        <f t="shared" si="4"/>
        <v>0</v>
      </c>
      <c r="K31" s="174">
        <f t="shared" si="3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4"/>
        <v>0</v>
      </c>
      <c r="J32" s="173">
        <f t="shared" si="4"/>
        <v>0</v>
      </c>
      <c r="K32" s="173">
        <f t="shared" si="3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4"/>
        <v>0</v>
      </c>
      <c r="J33" s="174">
        <f t="shared" si="4"/>
        <v>0</v>
      </c>
      <c r="K33" s="174">
        <f t="shared" si="3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4"/>
        <v>0</v>
      </c>
      <c r="J34" s="173">
        <f t="shared" si="4"/>
        <v>0</v>
      </c>
      <c r="K34" s="173">
        <f t="shared" si="3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4"/>
        <v>0</v>
      </c>
      <c r="J35" s="174">
        <f t="shared" si="4"/>
        <v>0</v>
      </c>
      <c r="K35" s="174">
        <f t="shared" si="3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4"/>
        <v>0</v>
      </c>
      <c r="J36" s="173">
        <f t="shared" si="4"/>
        <v>0</v>
      </c>
      <c r="K36" s="173">
        <f t="shared" si="3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542910</v>
      </c>
      <c r="E37" s="172">
        <f t="shared" si="7"/>
        <v>542910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4"/>
        <v>0</v>
      </c>
      <c r="J37" s="172">
        <f t="shared" si="4"/>
        <v>542910</v>
      </c>
      <c r="K37" s="172">
        <f t="shared" si="3"/>
        <v>542910</v>
      </c>
    </row>
    <row r="38" spans="2:11" ht="13.35" customHeight="1">
      <c r="B38" s="181" t="s">
        <v>3814</v>
      </c>
      <c r="C38" s="174"/>
      <c r="D38" s="174">
        <v>542910</v>
      </c>
      <c r="E38" s="183">
        <f t="shared" si="1"/>
        <v>542910</v>
      </c>
      <c r="F38" s="174"/>
      <c r="G38" s="174"/>
      <c r="H38" s="174">
        <f t="shared" si="2"/>
        <v>0</v>
      </c>
      <c r="I38" s="174">
        <f t="shared" si="4"/>
        <v>0</v>
      </c>
      <c r="J38" s="174">
        <f t="shared" si="4"/>
        <v>542910</v>
      </c>
      <c r="K38" s="174">
        <f t="shared" si="3"/>
        <v>542910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4"/>
        <v>0</v>
      </c>
      <c r="J39" s="173">
        <f t="shared" si="4"/>
        <v>0</v>
      </c>
      <c r="K39" s="173">
        <f t="shared" si="3"/>
        <v>0</v>
      </c>
    </row>
    <row r="40" spans="2:11" ht="13.35" customHeight="1">
      <c r="B40" s="179" t="s">
        <v>3742</v>
      </c>
      <c r="C40" s="172">
        <f t="shared" ref="C40:G40" si="8">SUM(C41:C44)</f>
        <v>5290000</v>
      </c>
      <c r="D40" s="172">
        <f t="shared" si="8"/>
        <v>0</v>
      </c>
      <c r="E40" s="172">
        <f t="shared" si="8"/>
        <v>-5290000</v>
      </c>
      <c r="F40" s="172">
        <f t="shared" si="8"/>
        <v>0</v>
      </c>
      <c r="G40" s="172">
        <f t="shared" si="8"/>
        <v>5290000</v>
      </c>
      <c r="H40" s="172">
        <f t="shared" si="2"/>
        <v>5290000</v>
      </c>
      <c r="I40" s="172">
        <f t="shared" si="4"/>
        <v>5290000</v>
      </c>
      <c r="J40" s="172">
        <f t="shared" si="4"/>
        <v>5290000</v>
      </c>
      <c r="K40" s="172">
        <f t="shared" si="3"/>
        <v>0</v>
      </c>
    </row>
    <row r="41" spans="2:11" ht="13.35" customHeight="1">
      <c r="B41" s="181" t="s">
        <v>3816</v>
      </c>
      <c r="C41" s="174">
        <v>5290000</v>
      </c>
      <c r="D41" s="174">
        <v>0</v>
      </c>
      <c r="E41" s="183">
        <f t="shared" si="1"/>
        <v>-5290000</v>
      </c>
      <c r="F41" s="174"/>
      <c r="G41" s="174">
        <v>5290000</v>
      </c>
      <c r="H41" s="174">
        <f t="shared" si="2"/>
        <v>5290000</v>
      </c>
      <c r="I41" s="174">
        <f t="shared" si="4"/>
        <v>5290000</v>
      </c>
      <c r="J41" s="174">
        <f t="shared" si="4"/>
        <v>5290000</v>
      </c>
      <c r="K41" s="174">
        <f t="shared" si="3"/>
        <v>0</v>
      </c>
    </row>
    <row r="42" spans="2:11" ht="13.35" customHeight="1">
      <c r="B42" s="175" t="s">
        <v>3817</v>
      </c>
      <c r="C42" s="173"/>
      <c r="D42" s="175"/>
      <c r="E42" s="177">
        <f t="shared" si="1"/>
        <v>0</v>
      </c>
      <c r="F42" s="175"/>
      <c r="G42" s="175"/>
      <c r="H42" s="175">
        <f t="shared" si="2"/>
        <v>0</v>
      </c>
      <c r="I42" s="175">
        <f t="shared" si="4"/>
        <v>0</v>
      </c>
      <c r="J42" s="175">
        <f t="shared" si="4"/>
        <v>0</v>
      </c>
      <c r="K42" s="175">
        <f t="shared" si="3"/>
        <v>0</v>
      </c>
    </row>
    <row r="43" spans="2:11" ht="13.35" customHeight="1">
      <c r="B43" s="181" t="s">
        <v>7370</v>
      </c>
      <c r="C43" s="174"/>
      <c r="D43" s="174"/>
      <c r="E43" s="183">
        <f t="shared" si="1"/>
        <v>0</v>
      </c>
      <c r="F43" s="174"/>
      <c r="G43" s="174"/>
      <c r="H43" s="174">
        <f t="shared" si="2"/>
        <v>0</v>
      </c>
      <c r="I43" s="174">
        <f t="shared" si="4"/>
        <v>0</v>
      </c>
      <c r="J43" s="174">
        <f t="shared" si="4"/>
        <v>0</v>
      </c>
      <c r="K43" s="174">
        <f t="shared" si="3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4"/>
        <v>0</v>
      </c>
      <c r="J44" s="173">
        <f t="shared" si="4"/>
        <v>0</v>
      </c>
      <c r="K44" s="173">
        <f t="shared" si="3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4"/>
        <v>0</v>
      </c>
      <c r="J45" s="172">
        <f t="shared" si="4"/>
        <v>0</v>
      </c>
      <c r="K45" s="172">
        <f t="shared" si="3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4"/>
        <v>0</v>
      </c>
      <c r="J46" s="174">
        <f t="shared" si="4"/>
        <v>0</v>
      </c>
      <c r="K46" s="174">
        <f t="shared" si="3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4"/>
        <v>0</v>
      </c>
      <c r="J47" s="173">
        <f t="shared" si="4"/>
        <v>0</v>
      </c>
      <c r="K47" s="173">
        <f t="shared" si="3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4"/>
        <v>0</v>
      </c>
      <c r="J48" s="174">
        <f t="shared" si="4"/>
        <v>0</v>
      </c>
      <c r="K48" s="174">
        <f t="shared" si="3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4"/>
        <v>0</v>
      </c>
      <c r="J49" s="173">
        <f t="shared" si="4"/>
        <v>0</v>
      </c>
      <c r="K49" s="173">
        <f t="shared" si="3"/>
        <v>0</v>
      </c>
    </row>
    <row r="50" spans="2:11" ht="13.35" customHeight="1">
      <c r="B50" s="179" t="s">
        <v>812</v>
      </c>
      <c r="C50" s="172">
        <f>SUM(C51:C53)</f>
        <v>676143097</v>
      </c>
      <c r="D50" s="172">
        <f t="shared" ref="D50:G50" si="10">SUM(D51:D53)</f>
        <v>676143097</v>
      </c>
      <c r="E50" s="172">
        <f t="shared" si="10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4"/>
        <v>676143097</v>
      </c>
      <c r="J50" s="172">
        <f t="shared" si="4"/>
        <v>676143097</v>
      </c>
      <c r="K50" s="172">
        <f t="shared" si="3"/>
        <v>0</v>
      </c>
    </row>
    <row r="51" spans="2:11" ht="13.35" customHeight="1">
      <c r="B51" s="181" t="s">
        <v>3822</v>
      </c>
      <c r="C51" s="174">
        <v>520838548</v>
      </c>
      <c r="D51" s="174">
        <v>520838548</v>
      </c>
      <c r="E51" s="183">
        <f t="shared" si="1"/>
        <v>0</v>
      </c>
      <c r="F51" s="174"/>
      <c r="G51" s="174"/>
      <c r="H51" s="174">
        <f t="shared" si="2"/>
        <v>0</v>
      </c>
      <c r="I51" s="174">
        <f t="shared" si="4"/>
        <v>520838548</v>
      </c>
      <c r="J51" s="174">
        <f t="shared" si="4"/>
        <v>520838548</v>
      </c>
      <c r="K51" s="174">
        <f t="shared" si="3"/>
        <v>0</v>
      </c>
    </row>
    <row r="52" spans="2:11" ht="13.35" customHeight="1">
      <c r="B52" s="175" t="s">
        <v>3823</v>
      </c>
      <c r="C52" s="173">
        <v>155304549</v>
      </c>
      <c r="D52" s="173">
        <v>155304549</v>
      </c>
      <c r="E52" s="177">
        <f t="shared" si="1"/>
        <v>0</v>
      </c>
      <c r="F52" s="173"/>
      <c r="G52" s="173"/>
      <c r="H52" s="173">
        <f t="shared" si="2"/>
        <v>0</v>
      </c>
      <c r="I52" s="173">
        <f t="shared" si="4"/>
        <v>155304549</v>
      </c>
      <c r="J52" s="173">
        <f t="shared" si="4"/>
        <v>155304549</v>
      </c>
      <c r="K52" s="173">
        <f t="shared" si="3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4"/>
        <v>0</v>
      </c>
      <c r="J53" s="174">
        <f t="shared" si="4"/>
        <v>0</v>
      </c>
      <c r="K53" s="174">
        <f t="shared" si="3"/>
        <v>0</v>
      </c>
    </row>
    <row r="54" spans="2:11" ht="13.35" customHeight="1">
      <c r="B54" s="179" t="s">
        <v>811</v>
      </c>
      <c r="C54" s="172">
        <f t="shared" ref="C54:G54" si="11">SUM(C55:C56)</f>
        <v>0</v>
      </c>
      <c r="D54" s="172">
        <f t="shared" si="11"/>
        <v>0</v>
      </c>
      <c r="E54" s="172">
        <f t="shared" si="11"/>
        <v>0</v>
      </c>
      <c r="F54" s="172">
        <f t="shared" si="11"/>
        <v>0</v>
      </c>
      <c r="G54" s="172">
        <f t="shared" si="11"/>
        <v>0</v>
      </c>
      <c r="H54" s="172">
        <f t="shared" si="2"/>
        <v>0</v>
      </c>
      <c r="I54" s="172">
        <f t="shared" si="4"/>
        <v>0</v>
      </c>
      <c r="J54" s="172">
        <f t="shared" si="4"/>
        <v>0</v>
      </c>
      <c r="K54" s="172">
        <f t="shared" si="3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4"/>
        <v>0</v>
      </c>
      <c r="J55" s="174">
        <f t="shared" si="4"/>
        <v>0</v>
      </c>
      <c r="K55" s="174">
        <f t="shared" si="3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4"/>
        <v>0</v>
      </c>
      <c r="J56" s="173">
        <f t="shared" si="4"/>
        <v>0</v>
      </c>
      <c r="K56" s="173">
        <f t="shared" si="3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2">SUM(D58:D60)</f>
        <v>0</v>
      </c>
      <c r="E57" s="172">
        <f t="shared" si="12"/>
        <v>0</v>
      </c>
      <c r="F57" s="172">
        <f t="shared" si="12"/>
        <v>0</v>
      </c>
      <c r="G57" s="172">
        <f t="shared" si="12"/>
        <v>0</v>
      </c>
      <c r="H57" s="172">
        <f t="shared" si="2"/>
        <v>0</v>
      </c>
      <c r="I57" s="172">
        <f t="shared" si="4"/>
        <v>0</v>
      </c>
      <c r="J57" s="172">
        <f t="shared" si="4"/>
        <v>0</v>
      </c>
      <c r="K57" s="172">
        <f t="shared" si="3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4"/>
        <v>0</v>
      </c>
      <c r="J58" s="174">
        <f t="shared" si="4"/>
        <v>0</v>
      </c>
      <c r="K58" s="174">
        <f t="shared" si="3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4"/>
        <v>0</v>
      </c>
      <c r="J59" s="173">
        <f t="shared" si="4"/>
        <v>0</v>
      </c>
      <c r="K59" s="173">
        <f t="shared" si="3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4"/>
        <v>0</v>
      </c>
      <c r="J60" s="174">
        <f t="shared" si="4"/>
        <v>0</v>
      </c>
      <c r="K60" s="174">
        <f t="shared" si="3"/>
        <v>0</v>
      </c>
    </row>
    <row r="61" spans="2:11" ht="13.35" customHeight="1">
      <c r="B61" s="184" t="s">
        <v>846</v>
      </c>
      <c r="C61" s="178">
        <f>C5+C9+C28+C37+C40+C45+C50+C54</f>
        <v>1395862910</v>
      </c>
      <c r="D61" s="178">
        <f>D5+D9+D28+D37+D40+D45+D50+D54</f>
        <v>1391115820</v>
      </c>
      <c r="E61" s="178">
        <f>E5+E9+E28+E37+E40+E45+E50+E54</f>
        <v>-4747090</v>
      </c>
      <c r="F61" s="178">
        <f t="shared" ref="F61:K61" si="13">F5+F9+F28+F37+F40+F45+F50+F54+F57</f>
        <v>0</v>
      </c>
      <c r="G61" s="178">
        <f t="shared" si="13"/>
        <v>5290000</v>
      </c>
      <c r="H61" s="178">
        <f t="shared" si="13"/>
        <v>5290000</v>
      </c>
      <c r="I61" s="178">
        <f t="shared" si="13"/>
        <v>1395862910</v>
      </c>
      <c r="J61" s="178">
        <f t="shared" si="13"/>
        <v>1396405820</v>
      </c>
      <c r="K61" s="178">
        <f t="shared" si="13"/>
        <v>542910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9AF00"/>
  </sheetPr>
  <dimension ref="A1:K61"/>
  <sheetViews>
    <sheetView showGridLines="0" zoomScale="90" zoomScaleNormal="90" workbookViewId="0">
      <pane xSplit="4" ySplit="4" topLeftCell="F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2.5546875" style="8" customWidth="1"/>
    <col min="3" max="3" width="14.88671875" style="4" customWidth="1"/>
    <col min="4" max="4" width="16.109375" style="7" customWidth="1"/>
    <col min="5" max="5" width="20.109375" style="7" customWidth="1"/>
    <col min="6" max="6" width="12.88671875" style="6" customWidth="1"/>
    <col min="7" max="7" width="17.109375" style="6" customWidth="1"/>
    <col min="8" max="8" width="14.44140625" style="6" customWidth="1"/>
    <col min="9" max="9" width="18.5546875" style="11" customWidth="1"/>
    <col min="10" max="10" width="17.88671875" style="11" customWidth="1"/>
    <col min="11" max="11" width="18.5546875" style="11" customWidth="1"/>
    <col min="12" max="16384" width="11.5546875" style="4"/>
  </cols>
  <sheetData>
    <row r="1" spans="1:11" ht="13.35" customHeight="1">
      <c r="A1" s="4" t="s">
        <v>3777</v>
      </c>
      <c r="B1" s="8" t="s">
        <v>712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143318546</v>
      </c>
      <c r="D5" s="172">
        <f t="shared" ref="D5:G5" si="0">SUM(D6:D8)</f>
        <v>59999495</v>
      </c>
      <c r="E5" s="172">
        <f>D5-C5</f>
        <v>-83319051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143318546</v>
      </c>
      <c r="J5" s="172">
        <f>D5+G5</f>
        <v>59999495</v>
      </c>
      <c r="K5" s="172">
        <f>J5-I5</f>
        <v>-83319051</v>
      </c>
    </row>
    <row r="6" spans="1:11" ht="13.35" customHeight="1">
      <c r="B6" s="175" t="s">
        <v>3786</v>
      </c>
      <c r="C6" s="173">
        <v>135818546</v>
      </c>
      <c r="D6" s="173">
        <v>59999495</v>
      </c>
      <c r="E6" s="180">
        <f t="shared" ref="E6:E60" si="1">D6-C6</f>
        <v>-75819051</v>
      </c>
      <c r="F6" s="173"/>
      <c r="G6" s="173"/>
      <c r="H6" s="173">
        <f t="shared" ref="H6:H60" si="2">G6-F6</f>
        <v>0</v>
      </c>
      <c r="I6" s="173">
        <f t="shared" ref="I6:J60" si="3">C6+F6</f>
        <v>135818546</v>
      </c>
      <c r="J6" s="173">
        <f t="shared" si="3"/>
        <v>59999495</v>
      </c>
      <c r="K6" s="173">
        <f t="shared" ref="K6:K60" si="4">J6-I6</f>
        <v>-75819051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>
        <v>7500000</v>
      </c>
      <c r="D8" s="173"/>
      <c r="E8" s="180">
        <f t="shared" si="1"/>
        <v>-7500000</v>
      </c>
      <c r="F8" s="173"/>
      <c r="G8" s="173"/>
      <c r="H8" s="173">
        <f t="shared" si="2"/>
        <v>0</v>
      </c>
      <c r="I8" s="173">
        <f t="shared" si="3"/>
        <v>7500000</v>
      </c>
      <c r="J8" s="173">
        <f t="shared" si="3"/>
        <v>0</v>
      </c>
      <c r="K8" s="173">
        <f t="shared" si="4"/>
        <v>-7500000</v>
      </c>
    </row>
    <row r="9" spans="1:11" ht="13.35" customHeight="1">
      <c r="B9" s="179" t="s">
        <v>804</v>
      </c>
      <c r="C9" s="172">
        <f>SUM(C10:C27)</f>
        <v>633128880</v>
      </c>
      <c r="D9" s="172">
        <f t="shared" ref="D9:G9" si="5">SUM(D10:D27)</f>
        <v>633128880</v>
      </c>
      <c r="E9" s="172">
        <f t="shared" si="1"/>
        <v>0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633128880</v>
      </c>
      <c r="J9" s="172">
        <f t="shared" si="3"/>
        <v>633128880</v>
      </c>
      <c r="K9" s="172">
        <f t="shared" si="4"/>
        <v>0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>
        <v>61730587</v>
      </c>
      <c r="D11" s="173">
        <v>61730587</v>
      </c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61730587</v>
      </c>
      <c r="J11" s="173">
        <f t="shared" si="3"/>
        <v>61730587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>
        <v>125767137</v>
      </c>
      <c r="D13" s="173">
        <v>76058103</v>
      </c>
      <c r="E13" s="180">
        <f t="shared" si="1"/>
        <v>-49709034</v>
      </c>
      <c r="F13" s="173"/>
      <c r="G13" s="173"/>
      <c r="H13" s="173">
        <f t="shared" si="2"/>
        <v>0</v>
      </c>
      <c r="I13" s="173">
        <f t="shared" si="3"/>
        <v>125767137</v>
      </c>
      <c r="J13" s="173">
        <f t="shared" si="3"/>
        <v>76058103</v>
      </c>
      <c r="K13" s="173">
        <f t="shared" si="4"/>
        <v>-49709034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>
        <v>60981621</v>
      </c>
      <c r="D15" s="173">
        <v>60981621</v>
      </c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60981621</v>
      </c>
      <c r="J15" s="173">
        <f t="shared" si="3"/>
        <v>60981621</v>
      </c>
      <c r="K15" s="173">
        <f t="shared" si="4"/>
        <v>0</v>
      </c>
    </row>
    <row r="16" spans="1:11" ht="13.35" customHeight="1">
      <c r="B16" s="181" t="s">
        <v>3795</v>
      </c>
      <c r="C16" s="174">
        <v>32672527</v>
      </c>
      <c r="D16" s="174">
        <v>26662792</v>
      </c>
      <c r="E16" s="182">
        <f t="shared" si="1"/>
        <v>-6009735</v>
      </c>
      <c r="F16" s="174"/>
      <c r="G16" s="174"/>
      <c r="H16" s="174">
        <f t="shared" si="2"/>
        <v>0</v>
      </c>
      <c r="I16" s="174">
        <f t="shared" si="3"/>
        <v>32672527</v>
      </c>
      <c r="J16" s="174">
        <f t="shared" si="3"/>
        <v>26662792</v>
      </c>
      <c r="K16" s="174">
        <f t="shared" si="4"/>
        <v>-6009735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70087884</v>
      </c>
      <c r="D18" s="174">
        <v>70087884</v>
      </c>
      <c r="E18" s="182">
        <f t="shared" si="1"/>
        <v>0</v>
      </c>
      <c r="F18" s="174"/>
      <c r="G18" s="174"/>
      <c r="H18" s="174">
        <f t="shared" si="2"/>
        <v>0</v>
      </c>
      <c r="I18" s="174">
        <f t="shared" si="3"/>
        <v>70087884</v>
      </c>
      <c r="J18" s="174">
        <f t="shared" si="3"/>
        <v>70087884</v>
      </c>
      <c r="K18" s="174">
        <f t="shared" si="4"/>
        <v>0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240056902</v>
      </c>
      <c r="D21" s="173">
        <v>298301279</v>
      </c>
      <c r="E21" s="180">
        <f t="shared" si="1"/>
        <v>58244377</v>
      </c>
      <c r="F21" s="173"/>
      <c r="G21" s="173"/>
      <c r="H21" s="173">
        <f t="shared" si="2"/>
        <v>0</v>
      </c>
      <c r="I21" s="173">
        <f t="shared" si="3"/>
        <v>240056902</v>
      </c>
      <c r="J21" s="173">
        <f t="shared" si="3"/>
        <v>298301279</v>
      </c>
      <c r="K21" s="173">
        <f t="shared" si="4"/>
        <v>58244377</v>
      </c>
    </row>
    <row r="22" spans="2:11" ht="13.35" customHeight="1">
      <c r="B22" s="181" t="s">
        <v>3801</v>
      </c>
      <c r="C22" s="174">
        <v>36666157</v>
      </c>
      <c r="D22" s="174">
        <v>33098823</v>
      </c>
      <c r="E22" s="182">
        <f t="shared" si="1"/>
        <v>-3567334</v>
      </c>
      <c r="F22" s="174"/>
      <c r="G22" s="174"/>
      <c r="H22" s="174">
        <f t="shared" si="2"/>
        <v>0</v>
      </c>
      <c r="I22" s="174">
        <f t="shared" si="3"/>
        <v>36666157</v>
      </c>
      <c r="J22" s="174">
        <f t="shared" si="3"/>
        <v>33098823</v>
      </c>
      <c r="K22" s="174">
        <f t="shared" si="4"/>
        <v>-3567334</v>
      </c>
    </row>
    <row r="23" spans="2:11" ht="13.35" customHeight="1">
      <c r="B23" s="175" t="s">
        <v>3802</v>
      </c>
      <c r="C23" s="173">
        <v>5166065</v>
      </c>
      <c r="D23" s="173">
        <v>6207791</v>
      </c>
      <c r="E23" s="180">
        <f t="shared" si="1"/>
        <v>1041726</v>
      </c>
      <c r="F23" s="173"/>
      <c r="G23" s="173"/>
      <c r="H23" s="173">
        <f t="shared" si="2"/>
        <v>0</v>
      </c>
      <c r="I23" s="173">
        <f t="shared" si="3"/>
        <v>5166065</v>
      </c>
      <c r="J23" s="173">
        <f t="shared" si="3"/>
        <v>6207791</v>
      </c>
      <c r="K23" s="173">
        <f t="shared" si="4"/>
        <v>1041726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75416317</v>
      </c>
      <c r="D37" s="172">
        <f t="shared" ref="D37:G37" si="7">+SUM(D38:D39)</f>
        <v>86782852</v>
      </c>
      <c r="E37" s="172">
        <f t="shared" si="1"/>
        <v>11366535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75416317</v>
      </c>
      <c r="J37" s="172">
        <f t="shared" si="3"/>
        <v>86782852</v>
      </c>
      <c r="K37" s="172">
        <f t="shared" si="4"/>
        <v>11366535</v>
      </c>
    </row>
    <row r="38" spans="2:11" ht="13.35" customHeight="1">
      <c r="B38" s="181" t="s">
        <v>3814</v>
      </c>
      <c r="C38" s="174">
        <v>75416317</v>
      </c>
      <c r="D38" s="174">
        <v>86782852</v>
      </c>
      <c r="E38" s="183">
        <f t="shared" si="1"/>
        <v>11366535</v>
      </c>
      <c r="F38" s="174"/>
      <c r="G38" s="174"/>
      <c r="H38" s="174">
        <f t="shared" si="2"/>
        <v>0</v>
      </c>
      <c r="I38" s="174">
        <f t="shared" si="3"/>
        <v>75416317</v>
      </c>
      <c r="J38" s="174">
        <f t="shared" si="3"/>
        <v>86782852</v>
      </c>
      <c r="K38" s="174">
        <f t="shared" si="4"/>
        <v>11366535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50000000</v>
      </c>
      <c r="D40" s="172">
        <f t="shared" ref="D40:G40" si="8">SUM(D41:D44)</f>
        <v>50000000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50000000</v>
      </c>
      <c r="J40" s="172">
        <f t="shared" si="3"/>
        <v>50000000</v>
      </c>
      <c r="K40" s="172">
        <f t="shared" si="4"/>
        <v>0</v>
      </c>
    </row>
    <row r="41" spans="2:11" ht="13.35" customHeight="1">
      <c r="B41" s="181" t="s">
        <v>3816</v>
      </c>
      <c r="C41" s="174">
        <v>50000000</v>
      </c>
      <c r="D41" s="174">
        <v>43478260</v>
      </c>
      <c r="E41" s="183">
        <f t="shared" si="1"/>
        <v>-6521740</v>
      </c>
      <c r="F41" s="174"/>
      <c r="G41" s="174"/>
      <c r="H41" s="174">
        <f t="shared" si="2"/>
        <v>0</v>
      </c>
      <c r="I41" s="174">
        <f t="shared" si="3"/>
        <v>50000000</v>
      </c>
      <c r="J41" s="174">
        <f t="shared" si="3"/>
        <v>43478260</v>
      </c>
      <c r="K41" s="174">
        <f t="shared" si="4"/>
        <v>-6521740</v>
      </c>
    </row>
    <row r="42" spans="2:11" ht="13.35" customHeight="1">
      <c r="B42" s="175" t="s">
        <v>3831</v>
      </c>
      <c r="C42" s="173"/>
      <c r="D42" s="173">
        <v>2173914</v>
      </c>
      <c r="E42" s="180">
        <f t="shared" si="1"/>
        <v>2173914</v>
      </c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2173914</v>
      </c>
      <c r="K42" s="173">
        <f t="shared" si="4"/>
        <v>2173914</v>
      </c>
    </row>
    <row r="43" spans="2:11" ht="13.35" customHeight="1">
      <c r="B43" s="181" t="s">
        <v>7370</v>
      </c>
      <c r="C43" s="174"/>
      <c r="D43" s="174">
        <v>4347826</v>
      </c>
      <c r="E43" s="183">
        <f t="shared" si="1"/>
        <v>4347826</v>
      </c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4347826</v>
      </c>
      <c r="K43" s="174">
        <f t="shared" si="4"/>
        <v>4347826</v>
      </c>
    </row>
    <row r="44" spans="2:11" ht="13.35" customHeight="1">
      <c r="B44" s="175" t="s">
        <v>3806</v>
      </c>
      <c r="C44" s="173"/>
      <c r="D44" s="173"/>
      <c r="E44" s="180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357416746</v>
      </c>
      <c r="D50" s="172">
        <f t="shared" ref="D50:G50" si="10">SUM(D51:D53)</f>
        <v>370564312</v>
      </c>
      <c r="E50" s="172">
        <f t="shared" si="1"/>
        <v>13147566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357416746</v>
      </c>
      <c r="J50" s="172">
        <f t="shared" si="3"/>
        <v>370564312</v>
      </c>
      <c r="K50" s="172">
        <f t="shared" si="4"/>
        <v>13147566</v>
      </c>
    </row>
    <row r="51" spans="2:11" ht="13.35" customHeight="1">
      <c r="B51" s="181" t="s">
        <v>3822</v>
      </c>
      <c r="C51" s="174">
        <v>354447866</v>
      </c>
      <c r="D51" s="174">
        <v>264300235</v>
      </c>
      <c r="E51" s="183">
        <f t="shared" si="1"/>
        <v>-90147631</v>
      </c>
      <c r="F51" s="174"/>
      <c r="G51" s="174"/>
      <c r="H51" s="174">
        <f t="shared" si="2"/>
        <v>0</v>
      </c>
      <c r="I51" s="174">
        <f t="shared" si="3"/>
        <v>354447866</v>
      </c>
      <c r="J51" s="174">
        <f t="shared" si="3"/>
        <v>264300235</v>
      </c>
      <c r="K51" s="174">
        <f t="shared" si="4"/>
        <v>-90147631</v>
      </c>
    </row>
    <row r="52" spans="2:11" ht="13.35" customHeight="1">
      <c r="B52" s="175" t="s">
        <v>3823</v>
      </c>
      <c r="C52" s="173"/>
      <c r="D52" s="173">
        <v>106264077</v>
      </c>
      <c r="E52" s="177">
        <f t="shared" si="1"/>
        <v>106264077</v>
      </c>
      <c r="F52" s="173"/>
      <c r="G52" s="173"/>
      <c r="H52" s="173">
        <f t="shared" si="2"/>
        <v>0</v>
      </c>
      <c r="I52" s="173">
        <f t="shared" si="3"/>
        <v>0</v>
      </c>
      <c r="J52" s="173">
        <f t="shared" si="3"/>
        <v>106264077</v>
      </c>
      <c r="K52" s="173">
        <f t="shared" si="4"/>
        <v>106264077</v>
      </c>
    </row>
    <row r="53" spans="2:11" ht="13.35" customHeight="1">
      <c r="B53" s="181" t="s">
        <v>3815</v>
      </c>
      <c r="C53" s="174">
        <v>2968880</v>
      </c>
      <c r="D53" s="174"/>
      <c r="E53" s="183">
        <f t="shared" si="1"/>
        <v>-2968880</v>
      </c>
      <c r="F53" s="174"/>
      <c r="G53" s="174"/>
      <c r="H53" s="174">
        <f t="shared" si="2"/>
        <v>0</v>
      </c>
      <c r="I53" s="174">
        <f t="shared" si="3"/>
        <v>2968880</v>
      </c>
      <c r="J53" s="174">
        <f t="shared" si="3"/>
        <v>0</v>
      </c>
      <c r="K53" s="174">
        <f t="shared" si="4"/>
        <v>-2968880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1259280489</v>
      </c>
      <c r="D61" s="178">
        <f t="shared" ref="D61:E61" si="12">D5+D9+D28+D37+D40+D45+D50+D54</f>
        <v>1200475539</v>
      </c>
      <c r="E61" s="178">
        <f t="shared" si="12"/>
        <v>-58804950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1259280489</v>
      </c>
      <c r="J61" s="178">
        <f t="shared" si="13"/>
        <v>1200475539</v>
      </c>
      <c r="K61" s="178">
        <f t="shared" si="13"/>
        <v>-58804950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9AF00"/>
  </sheetPr>
  <dimension ref="A1:K61"/>
  <sheetViews>
    <sheetView showGridLines="0" zoomScale="80" zoomScaleNormal="80" workbookViewId="0">
      <pane xSplit="4" ySplit="4" topLeftCell="E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6.5546875" style="6" customWidth="1"/>
    <col min="4" max="4" width="16.44140625" style="6" bestFit="1" customWidth="1"/>
    <col min="5" max="6" width="15.109375" style="6" bestFit="1" customWidth="1"/>
    <col min="7" max="7" width="17.109375" style="6" customWidth="1"/>
    <col min="8" max="8" width="15.109375" style="6" bestFit="1" customWidth="1"/>
    <col min="9" max="9" width="16.44140625" style="6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718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5348000</v>
      </c>
      <c r="D5" s="172">
        <f t="shared" ref="D5:G5" si="0">SUM(D6:D8)</f>
        <v>0</v>
      </c>
      <c r="E5" s="172">
        <f>D5-C5</f>
        <v>-5348000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5348000</v>
      </c>
      <c r="J5" s="172">
        <f>D5+G5</f>
        <v>0</v>
      </c>
      <c r="K5" s="172">
        <f>J5-I5</f>
        <v>-5348000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>
        <v>5348000</v>
      </c>
      <c r="D8" s="173"/>
      <c r="E8" s="180">
        <f t="shared" si="1"/>
        <v>-5348000</v>
      </c>
      <c r="F8" s="173"/>
      <c r="G8" s="173"/>
      <c r="H8" s="173">
        <f t="shared" si="2"/>
        <v>0</v>
      </c>
      <c r="I8" s="173">
        <f t="shared" si="3"/>
        <v>5348000</v>
      </c>
      <c r="J8" s="173">
        <f t="shared" si="3"/>
        <v>0</v>
      </c>
      <c r="K8" s="173">
        <f t="shared" si="4"/>
        <v>-5348000</v>
      </c>
    </row>
    <row r="9" spans="1:11" ht="13.35" customHeight="1">
      <c r="B9" s="179" t="s">
        <v>804</v>
      </c>
      <c r="C9" s="172">
        <f>SUM(C10:C27)</f>
        <v>0</v>
      </c>
      <c r="D9" s="172">
        <f t="shared" ref="D9:G9" si="5">SUM(D10:D27)</f>
        <v>175502700</v>
      </c>
      <c r="E9" s="172">
        <f t="shared" si="1"/>
        <v>175502700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0</v>
      </c>
      <c r="J9" s="172">
        <f t="shared" si="3"/>
        <v>175502700</v>
      </c>
      <c r="K9" s="172">
        <f t="shared" si="4"/>
        <v>175502700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>
        <v>175502700</v>
      </c>
      <c r="E11" s="180">
        <f t="shared" si="1"/>
        <v>175502700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175502700</v>
      </c>
      <c r="K11" s="173">
        <f t="shared" si="4"/>
        <v>175502700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/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0</v>
      </c>
      <c r="K15" s="173">
        <f t="shared" si="4"/>
        <v>0</v>
      </c>
    </row>
    <row r="16" spans="1:11" ht="13.35" customHeight="1">
      <c r="B16" s="181" t="s">
        <v>3795</v>
      </c>
      <c r="C16" s="174"/>
      <c r="D16" s="174"/>
      <c r="E16" s="182">
        <f t="shared" si="1"/>
        <v>0</v>
      </c>
      <c r="F16" s="174"/>
      <c r="G16" s="174"/>
      <c r="H16" s="174">
        <f t="shared" si="2"/>
        <v>0</v>
      </c>
      <c r="I16" s="174">
        <f t="shared" si="3"/>
        <v>0</v>
      </c>
      <c r="J16" s="174">
        <f t="shared" si="3"/>
        <v>0</v>
      </c>
      <c r="K16" s="174">
        <f t="shared" si="4"/>
        <v>0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/>
      <c r="D18" s="174"/>
      <c r="E18" s="182">
        <f t="shared" si="1"/>
        <v>0</v>
      </c>
      <c r="F18" s="174"/>
      <c r="G18" s="174"/>
      <c r="H18" s="174">
        <f t="shared" si="2"/>
        <v>0</v>
      </c>
      <c r="I18" s="174">
        <f t="shared" si="3"/>
        <v>0</v>
      </c>
      <c r="J18" s="174">
        <f t="shared" si="3"/>
        <v>0</v>
      </c>
      <c r="K18" s="174">
        <f t="shared" si="4"/>
        <v>0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/>
      <c r="D21" s="173"/>
      <c r="E21" s="180">
        <f t="shared" si="1"/>
        <v>0</v>
      </c>
      <c r="F21" s="173"/>
      <c r="G21" s="173"/>
      <c r="H21" s="173">
        <f t="shared" si="2"/>
        <v>0</v>
      </c>
      <c r="I21" s="173">
        <f t="shared" si="3"/>
        <v>0</v>
      </c>
      <c r="J21" s="173">
        <f t="shared" si="3"/>
        <v>0</v>
      </c>
      <c r="K21" s="173">
        <f t="shared" si="4"/>
        <v>0</v>
      </c>
    </row>
    <row r="22" spans="2:11" ht="13.35" customHeight="1">
      <c r="B22" s="181" t="s">
        <v>3801</v>
      </c>
      <c r="C22" s="174"/>
      <c r="D22" s="174"/>
      <c r="E22" s="182">
        <f t="shared" si="1"/>
        <v>0</v>
      </c>
      <c r="F22" s="174"/>
      <c r="G22" s="174"/>
      <c r="H22" s="174">
        <f t="shared" si="2"/>
        <v>0</v>
      </c>
      <c r="I22" s="174">
        <f t="shared" si="3"/>
        <v>0</v>
      </c>
      <c r="J22" s="174">
        <f t="shared" si="3"/>
        <v>0</v>
      </c>
      <c r="K22" s="174">
        <f t="shared" si="4"/>
        <v>0</v>
      </c>
    </row>
    <row r="23" spans="2:11" ht="13.35" customHeight="1">
      <c r="B23" s="175" t="s">
        <v>3802</v>
      </c>
      <c r="C23" s="173"/>
      <c r="D23" s="173"/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0</v>
      </c>
      <c r="J23" s="173">
        <f t="shared" si="3"/>
        <v>0</v>
      </c>
      <c r="K23" s="173">
        <f t="shared" si="4"/>
        <v>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0</v>
      </c>
      <c r="E37" s="172">
        <f t="shared" si="1"/>
        <v>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0</v>
      </c>
      <c r="J37" s="172">
        <f t="shared" si="3"/>
        <v>0</v>
      </c>
      <c r="K37" s="172">
        <f t="shared" si="4"/>
        <v>0</v>
      </c>
    </row>
    <row r="38" spans="2:11" ht="13.35" customHeight="1">
      <c r="B38" s="181" t="s">
        <v>3814</v>
      </c>
      <c r="C38" s="174"/>
      <c r="D38" s="174"/>
      <c r="E38" s="183">
        <f t="shared" si="1"/>
        <v>0</v>
      </c>
      <c r="F38" s="174"/>
      <c r="G38" s="174"/>
      <c r="H38" s="174">
        <f t="shared" si="2"/>
        <v>0</v>
      </c>
      <c r="I38" s="174">
        <f t="shared" si="3"/>
        <v>0</v>
      </c>
      <c r="J38" s="174">
        <f t="shared" si="3"/>
        <v>0</v>
      </c>
      <c r="K38" s="174">
        <f t="shared" si="4"/>
        <v>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2221815</v>
      </c>
      <c r="D40" s="172">
        <f t="shared" ref="D40:G40" si="8">SUM(D41:D44)</f>
        <v>1932013</v>
      </c>
      <c r="E40" s="172">
        <f t="shared" si="1"/>
        <v>-289802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2221815</v>
      </c>
      <c r="J40" s="172">
        <f t="shared" si="3"/>
        <v>1932013</v>
      </c>
      <c r="K40" s="172">
        <f t="shared" si="4"/>
        <v>-289802</v>
      </c>
    </row>
    <row r="41" spans="2:11" ht="13.35" customHeight="1">
      <c r="B41" s="181" t="s">
        <v>3816</v>
      </c>
      <c r="C41" s="174">
        <v>2221815</v>
      </c>
      <c r="D41" s="174">
        <v>1932013</v>
      </c>
      <c r="E41" s="183">
        <f t="shared" si="1"/>
        <v>-289802</v>
      </c>
      <c r="F41" s="174"/>
      <c r="G41" s="174"/>
      <c r="H41" s="174">
        <f t="shared" si="2"/>
        <v>0</v>
      </c>
      <c r="I41" s="174">
        <f t="shared" si="3"/>
        <v>2221815</v>
      </c>
      <c r="J41" s="174">
        <f t="shared" si="3"/>
        <v>1932013</v>
      </c>
      <c r="K41" s="174">
        <f t="shared" si="4"/>
        <v>-289802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0</v>
      </c>
      <c r="D50" s="172">
        <f t="shared" ref="D50:G50" si="10">SUM(D51:D53)</f>
        <v>0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0</v>
      </c>
      <c r="J50" s="172">
        <f t="shared" si="3"/>
        <v>0</v>
      </c>
      <c r="K50" s="172">
        <f t="shared" si="4"/>
        <v>0</v>
      </c>
    </row>
    <row r="51" spans="2:11" ht="13.35" customHeight="1">
      <c r="B51" s="181" t="s">
        <v>3822</v>
      </c>
      <c r="C51" s="174"/>
      <c r="D51" s="174"/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0</v>
      </c>
      <c r="J51" s="174">
        <f t="shared" si="3"/>
        <v>0</v>
      </c>
      <c r="K51" s="174">
        <f t="shared" si="4"/>
        <v>0</v>
      </c>
    </row>
    <row r="52" spans="2:11" ht="13.35" customHeight="1">
      <c r="B52" s="175" t="s">
        <v>3823</v>
      </c>
      <c r="C52" s="173"/>
      <c r="D52" s="173"/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0</v>
      </c>
      <c r="J52" s="173">
        <f t="shared" si="3"/>
        <v>0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7569815</v>
      </c>
      <c r="D61" s="178">
        <f t="shared" ref="D61:E61" si="12">D5+D9+D28+D37+D40+D45+D50+D54</f>
        <v>177434713</v>
      </c>
      <c r="E61" s="178">
        <f t="shared" si="12"/>
        <v>169864898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7569815</v>
      </c>
      <c r="J61" s="178">
        <f t="shared" si="13"/>
        <v>177434713</v>
      </c>
      <c r="K61" s="178">
        <f t="shared" si="13"/>
        <v>169864898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9AF00"/>
  </sheetPr>
  <dimension ref="A1:K61"/>
  <sheetViews>
    <sheetView showGridLines="0" zoomScale="110" zoomScaleNormal="110" workbookViewId="0">
      <pane xSplit="4" ySplit="4" topLeftCell="E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8.44140625" style="8" bestFit="1" customWidth="1"/>
    <col min="3" max="3" width="14.88671875" style="6" customWidth="1"/>
    <col min="4" max="4" width="16.109375" style="6" customWidth="1"/>
    <col min="5" max="5" width="13.44140625" style="6" customWidth="1"/>
    <col min="6" max="6" width="12.88671875" style="6" customWidth="1"/>
    <col min="7" max="7" width="17.109375" style="6" customWidth="1"/>
    <col min="8" max="8" width="14.44140625" style="6" customWidth="1"/>
    <col min="9" max="9" width="14.554687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722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5" t="s">
        <v>3779</v>
      </c>
      <c r="C3" s="446" t="s">
        <v>3780</v>
      </c>
      <c r="D3" s="446"/>
      <c r="E3" s="446"/>
      <c r="F3" s="446" t="s">
        <v>3781</v>
      </c>
      <c r="G3" s="446"/>
      <c r="H3" s="446"/>
      <c r="I3" s="446" t="s">
        <v>3782</v>
      </c>
      <c r="J3" s="446"/>
      <c r="K3" s="446"/>
    </row>
    <row r="4" spans="1:11" ht="13.35" customHeight="1">
      <c r="B4" s="445"/>
      <c r="C4" s="352" t="s">
        <v>3783</v>
      </c>
      <c r="D4" s="352" t="s">
        <v>3784</v>
      </c>
      <c r="E4" s="359" t="s">
        <v>3785</v>
      </c>
      <c r="F4" s="352" t="s">
        <v>3783</v>
      </c>
      <c r="G4" s="352" t="s">
        <v>3784</v>
      </c>
      <c r="H4" s="352" t="s">
        <v>3785</v>
      </c>
      <c r="I4" s="352" t="s">
        <v>3783</v>
      </c>
      <c r="J4" s="352" t="s">
        <v>3784</v>
      </c>
      <c r="K4" s="352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G5" si="0">SUM(D6:D8)</f>
        <v>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59" si="2">G6-F6</f>
        <v>0</v>
      </c>
      <c r="I6" s="173">
        <f t="shared" ref="I6:J59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43324263</v>
      </c>
      <c r="D9" s="172">
        <f t="shared" ref="D9:G9" si="5">SUM(D10:D27)</f>
        <v>2500</v>
      </c>
      <c r="E9" s="172">
        <f t="shared" si="1"/>
        <v>-43321763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43324263</v>
      </c>
      <c r="J9" s="172">
        <f t="shared" si="3"/>
        <v>2500</v>
      </c>
      <c r="K9" s="172">
        <f t="shared" si="4"/>
        <v>-43321763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>
        <v>45500</v>
      </c>
      <c r="D11" s="173"/>
      <c r="E11" s="180">
        <f t="shared" si="1"/>
        <v>-45500</v>
      </c>
      <c r="F11" s="173"/>
      <c r="G11" s="173"/>
      <c r="H11" s="173">
        <f t="shared" si="2"/>
        <v>0</v>
      </c>
      <c r="I11" s="173">
        <f t="shared" si="3"/>
        <v>45500</v>
      </c>
      <c r="J11" s="173">
        <f t="shared" si="3"/>
        <v>0</v>
      </c>
      <c r="K11" s="173">
        <f t="shared" si="4"/>
        <v>-45500</v>
      </c>
    </row>
    <row r="12" spans="1:11" ht="13.35" customHeight="1">
      <c r="B12" s="181" t="s">
        <v>3791</v>
      </c>
      <c r="C12" s="174">
        <v>2500</v>
      </c>
      <c r="D12" s="174">
        <v>2500</v>
      </c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2500</v>
      </c>
      <c r="J12" s="174">
        <f t="shared" si="3"/>
        <v>2500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/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0</v>
      </c>
      <c r="K15" s="173">
        <f t="shared" si="4"/>
        <v>0</v>
      </c>
    </row>
    <row r="16" spans="1:11" ht="13.35" customHeight="1">
      <c r="B16" s="181" t="s">
        <v>3795</v>
      </c>
      <c r="C16" s="174">
        <v>57430</v>
      </c>
      <c r="D16" s="174"/>
      <c r="E16" s="182">
        <f t="shared" si="1"/>
        <v>-57430</v>
      </c>
      <c r="F16" s="174"/>
      <c r="G16" s="174"/>
      <c r="H16" s="174">
        <f t="shared" si="2"/>
        <v>0</v>
      </c>
      <c r="I16" s="174">
        <f t="shared" si="3"/>
        <v>57430</v>
      </c>
      <c r="J16" s="174">
        <f t="shared" si="3"/>
        <v>0</v>
      </c>
      <c r="K16" s="174">
        <f t="shared" si="4"/>
        <v>-57430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184905</v>
      </c>
      <c r="D18" s="174"/>
      <c r="E18" s="182">
        <f t="shared" si="1"/>
        <v>-184905</v>
      </c>
      <c r="F18" s="174"/>
      <c r="G18" s="174"/>
      <c r="H18" s="174">
        <f t="shared" si="2"/>
        <v>0</v>
      </c>
      <c r="I18" s="174">
        <f t="shared" si="3"/>
        <v>184905</v>
      </c>
      <c r="J18" s="174">
        <f t="shared" si="3"/>
        <v>0</v>
      </c>
      <c r="K18" s="174">
        <f t="shared" si="4"/>
        <v>-184905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1076763</v>
      </c>
      <c r="D21" s="173"/>
      <c r="E21" s="180">
        <f t="shared" si="1"/>
        <v>-1076763</v>
      </c>
      <c r="F21" s="173"/>
      <c r="G21" s="173"/>
      <c r="H21" s="173">
        <f t="shared" si="2"/>
        <v>0</v>
      </c>
      <c r="I21" s="173">
        <f t="shared" si="3"/>
        <v>1076763</v>
      </c>
      <c r="J21" s="173">
        <f t="shared" si="3"/>
        <v>0</v>
      </c>
      <c r="K21" s="173">
        <f t="shared" si="4"/>
        <v>-1076763</v>
      </c>
    </row>
    <row r="22" spans="2:11" ht="13.35" customHeight="1">
      <c r="B22" s="181" t="s">
        <v>3801</v>
      </c>
      <c r="C22" s="174">
        <v>31279015</v>
      </c>
      <c r="D22" s="174"/>
      <c r="E22" s="182">
        <f t="shared" si="1"/>
        <v>-31279015</v>
      </c>
      <c r="F22" s="174"/>
      <c r="G22" s="174"/>
      <c r="H22" s="174">
        <f t="shared" si="2"/>
        <v>0</v>
      </c>
      <c r="I22" s="174">
        <f t="shared" si="3"/>
        <v>31279015</v>
      </c>
      <c r="J22" s="174">
        <f t="shared" si="3"/>
        <v>0</v>
      </c>
      <c r="K22" s="174">
        <f t="shared" si="4"/>
        <v>-31279015</v>
      </c>
    </row>
    <row r="23" spans="2:11" ht="13.35" customHeight="1">
      <c r="B23" s="175" t="s">
        <v>3802</v>
      </c>
      <c r="C23" s="173">
        <v>10678150</v>
      </c>
      <c r="D23" s="173"/>
      <c r="E23" s="180">
        <f t="shared" si="1"/>
        <v>-10678150</v>
      </c>
      <c r="F23" s="173"/>
      <c r="G23" s="173"/>
      <c r="H23" s="173">
        <f t="shared" si="2"/>
        <v>0</v>
      </c>
      <c r="I23" s="173">
        <f t="shared" si="3"/>
        <v>10678150</v>
      </c>
      <c r="J23" s="173">
        <f t="shared" si="3"/>
        <v>0</v>
      </c>
      <c r="K23" s="173">
        <f t="shared" si="4"/>
        <v>-10678150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1964270</v>
      </c>
      <c r="D28" s="172">
        <f t="shared" ref="D28:G28" si="6">SUM(D29:D36)</f>
        <v>19151055</v>
      </c>
      <c r="E28" s="172">
        <f t="shared" si="1"/>
        <v>17186785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1964270</v>
      </c>
      <c r="J28" s="172">
        <f t="shared" si="3"/>
        <v>19151055</v>
      </c>
      <c r="K28" s="172">
        <f t="shared" si="4"/>
        <v>17186785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>
        <v>1964270</v>
      </c>
      <c r="D32" s="173">
        <v>19151055</v>
      </c>
      <c r="E32" s="180">
        <f t="shared" si="1"/>
        <v>17186785</v>
      </c>
      <c r="F32" s="173"/>
      <c r="G32" s="173"/>
      <c r="H32" s="173">
        <f t="shared" si="2"/>
        <v>0</v>
      </c>
      <c r="I32" s="173">
        <f t="shared" si="3"/>
        <v>1964270</v>
      </c>
      <c r="J32" s="173">
        <f t="shared" si="3"/>
        <v>19151055</v>
      </c>
      <c r="K32" s="173">
        <f t="shared" si="4"/>
        <v>17186785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0</v>
      </c>
      <c r="E37" s="172">
        <f t="shared" si="1"/>
        <v>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0</v>
      </c>
      <c r="J37" s="172">
        <f t="shared" si="3"/>
        <v>0</v>
      </c>
      <c r="K37" s="172">
        <f t="shared" si="4"/>
        <v>0</v>
      </c>
    </row>
    <row r="38" spans="2:11" ht="13.35" customHeight="1">
      <c r="B38" s="181" t="s">
        <v>3814</v>
      </c>
      <c r="C38" s="174"/>
      <c r="D38" s="174"/>
      <c r="E38" s="183">
        <f t="shared" si="1"/>
        <v>0</v>
      </c>
      <c r="F38" s="174"/>
      <c r="G38" s="174"/>
      <c r="H38" s="174">
        <f t="shared" si="2"/>
        <v>0</v>
      </c>
      <c r="I38" s="174">
        <f t="shared" si="3"/>
        <v>0</v>
      </c>
      <c r="J38" s="174">
        <f t="shared" si="3"/>
        <v>0</v>
      </c>
      <c r="K38" s="174">
        <f t="shared" si="4"/>
        <v>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0</v>
      </c>
      <c r="D40" s="172">
        <f t="shared" ref="D40:G40" si="8">SUM(D41:D44)</f>
        <v>0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0</v>
      </c>
      <c r="J40" s="172">
        <f t="shared" si="3"/>
        <v>0</v>
      </c>
      <c r="K40" s="172">
        <f t="shared" si="4"/>
        <v>0</v>
      </c>
    </row>
    <row r="41" spans="2:11" ht="13.35" customHeight="1">
      <c r="B41" s="181" t="s">
        <v>3816</v>
      </c>
      <c r="C41" s="174"/>
      <c r="D41" s="174"/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0</v>
      </c>
      <c r="J41" s="174">
        <f t="shared" si="3"/>
        <v>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1689026</v>
      </c>
      <c r="D50" s="172">
        <f t="shared" ref="D50:G50" si="10">SUM(D51:D53)</f>
        <v>1689026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1689026</v>
      </c>
      <c r="J50" s="172">
        <f t="shared" si="3"/>
        <v>1689026</v>
      </c>
      <c r="K50" s="172">
        <f t="shared" si="4"/>
        <v>0</v>
      </c>
    </row>
    <row r="51" spans="2:11" ht="13.35" customHeight="1">
      <c r="B51" s="181" t="s">
        <v>3822</v>
      </c>
      <c r="C51" s="174">
        <v>1302678</v>
      </c>
      <c r="D51" s="174">
        <v>1302678</v>
      </c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1302678</v>
      </c>
      <c r="J51" s="174">
        <f t="shared" si="3"/>
        <v>1302678</v>
      </c>
      <c r="K51" s="174">
        <f t="shared" si="4"/>
        <v>0</v>
      </c>
    </row>
    <row r="52" spans="2:11" ht="13.35" customHeight="1">
      <c r="B52" s="175" t="s">
        <v>3823</v>
      </c>
      <c r="C52" s="173">
        <v>386348</v>
      </c>
      <c r="D52" s="173">
        <v>386348</v>
      </c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386348</v>
      </c>
      <c r="J52" s="173">
        <f t="shared" si="3"/>
        <v>386348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>
        <f t="shared" ref="C54:G54" si="11">SUM(C55:C56)</f>
        <v>0</v>
      </c>
      <c r="D54" s="172">
        <f t="shared" si="11"/>
        <v>0</v>
      </c>
      <c r="E54" s="172">
        <f t="shared" si="1"/>
        <v>0</v>
      </c>
      <c r="F54" s="172">
        <f t="shared" si="11"/>
        <v>0</v>
      </c>
      <c r="G54" s="172">
        <f t="shared" si="11"/>
        <v>0</v>
      </c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13187800</v>
      </c>
      <c r="D57" s="172">
        <f t="shared" ref="D57:G57" si="12">SUM(D58:D60)</f>
        <v>0</v>
      </c>
      <c r="E57" s="172">
        <f t="shared" si="1"/>
        <v>-13187800</v>
      </c>
      <c r="F57" s="172">
        <f>SUM(F58:F60)</f>
        <v>0</v>
      </c>
      <c r="G57" s="172">
        <f t="shared" si="12"/>
        <v>0</v>
      </c>
      <c r="H57" s="172">
        <f t="shared" si="2"/>
        <v>0</v>
      </c>
      <c r="I57" s="172">
        <f t="shared" si="3"/>
        <v>13187800</v>
      </c>
      <c r="J57" s="172">
        <f t="shared" si="3"/>
        <v>0</v>
      </c>
      <c r="K57" s="172">
        <f t="shared" si="4"/>
        <v>-13187800</v>
      </c>
    </row>
    <row r="58" spans="2:11" ht="13.35" customHeight="1">
      <c r="B58" s="181" t="s">
        <v>3828</v>
      </c>
      <c r="C58" s="174">
        <v>13187800</v>
      </c>
      <c r="D58" s="174"/>
      <c r="E58" s="183">
        <f t="shared" si="1"/>
        <v>-13187800</v>
      </c>
      <c r="F58" s="174"/>
      <c r="G58" s="174"/>
      <c r="H58" s="174">
        <f t="shared" si="2"/>
        <v>0</v>
      </c>
      <c r="I58" s="174">
        <f t="shared" si="3"/>
        <v>13187800</v>
      </c>
      <c r="J58" s="174">
        <f t="shared" si="3"/>
        <v>0</v>
      </c>
      <c r="K58" s="174">
        <f t="shared" si="4"/>
        <v>-13187800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>G60-F60</f>
        <v>0</v>
      </c>
      <c r="I60" s="174">
        <f>C60+F60</f>
        <v>0</v>
      </c>
      <c r="J60" s="174">
        <f t="shared" ref="J60:J61" si="13">D60+G60</f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46977559</v>
      </c>
      <c r="D61" s="178">
        <f t="shared" ref="D61:E61" si="14">D5+D9+D28+D37+D40+D45+D50+D54</f>
        <v>20842581</v>
      </c>
      <c r="E61" s="178">
        <f t="shared" si="14"/>
        <v>-26134978</v>
      </c>
      <c r="F61" s="178">
        <f>F5+F9+F28+F37+F40+F45+F50+F54+F57</f>
        <v>0</v>
      </c>
      <c r="G61" s="178">
        <f t="shared" ref="G61:J61" si="15">G5+G9+G28+G37+G40+G45+G50+G54+G57</f>
        <v>0</v>
      </c>
      <c r="H61" s="178">
        <f t="shared" si="15"/>
        <v>0</v>
      </c>
      <c r="I61" s="178">
        <f>I5+I9+I28+I37+I40+I45+I50+I54</f>
        <v>46977559</v>
      </c>
      <c r="J61" s="178">
        <f t="shared" si="15"/>
        <v>20842581</v>
      </c>
      <c r="K61" s="178">
        <f>K5+K9+K28+K37+K40+K45+K50+K54</f>
        <v>-26134978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82CF2-F9BB-40F6-A40C-7D26B3F5F07D}">
  <sheetPr>
    <tabColor rgb="FF79AF00"/>
  </sheetPr>
  <dimension ref="A1:J68"/>
  <sheetViews>
    <sheetView showGridLines="0" zoomScaleNormal="100" zoomScaleSheetLayoutView="100" workbookViewId="0">
      <pane xSplit="2" ySplit="2" topLeftCell="C3" activePane="bottomRight" state="frozen"/>
      <selection pane="topRight" activeCell="H1015" sqref="H1015"/>
      <selection pane="bottomLeft" activeCell="H1015" sqref="H1015"/>
      <selection pane="bottomRight" activeCell="B1" sqref="B1"/>
    </sheetView>
  </sheetViews>
  <sheetFormatPr baseColWidth="10" defaultColWidth="11.5546875" defaultRowHeight="13.8"/>
  <cols>
    <col min="1" max="1" width="11.5546875" style="4"/>
    <col min="2" max="2" width="29.5546875" style="9" customWidth="1"/>
    <col min="3" max="3" width="39.6640625" style="9" bestFit="1" customWidth="1"/>
    <col min="4" max="4" width="18.5546875" style="9" bestFit="1" customWidth="1"/>
    <col min="5" max="5" width="28.5546875" style="9" bestFit="1" customWidth="1"/>
    <col min="6" max="6" width="17" style="11" customWidth="1"/>
    <col min="7" max="7" width="37.88671875" style="9" bestFit="1" customWidth="1"/>
    <col min="8" max="8" width="30.88671875" style="9" customWidth="1"/>
    <col min="9" max="9" width="38.5546875" style="9" customWidth="1"/>
    <col min="10" max="10" width="29.109375" style="9" customWidth="1"/>
    <col min="11" max="16384" width="11.5546875" style="4"/>
  </cols>
  <sheetData>
    <row r="1" spans="1:10" ht="15.6">
      <c r="B1" s="31" t="s">
        <v>631</v>
      </c>
    </row>
    <row r="2" spans="1:10" ht="41.4">
      <c r="B2" s="140" t="s">
        <v>632</v>
      </c>
      <c r="C2" s="140" t="s">
        <v>633</v>
      </c>
      <c r="D2" s="141" t="s">
        <v>634</v>
      </c>
      <c r="E2" s="140" t="s">
        <v>635</v>
      </c>
      <c r="F2" s="142" t="s">
        <v>636</v>
      </c>
      <c r="G2" s="140" t="s">
        <v>637</v>
      </c>
      <c r="H2" s="140" t="s">
        <v>638</v>
      </c>
      <c r="I2" s="140" t="s">
        <v>639</v>
      </c>
      <c r="J2" s="140" t="s">
        <v>640</v>
      </c>
    </row>
    <row r="3" spans="1:10">
      <c r="B3" s="362" t="s">
        <v>641</v>
      </c>
      <c r="C3" s="33" t="s">
        <v>642</v>
      </c>
      <c r="D3" s="191">
        <v>0.2</v>
      </c>
      <c r="E3" s="33"/>
      <c r="F3" s="34"/>
      <c r="G3" s="35"/>
      <c r="H3" s="35"/>
      <c r="I3" s="35"/>
      <c r="J3" s="36"/>
    </row>
    <row r="4" spans="1:10">
      <c r="A4" s="21"/>
      <c r="B4" s="364"/>
      <c r="C4" s="33" t="s">
        <v>643</v>
      </c>
      <c r="D4" s="191">
        <v>0.8</v>
      </c>
      <c r="E4" s="33"/>
      <c r="F4" s="36"/>
      <c r="G4" s="33"/>
      <c r="H4" s="33"/>
      <c r="I4" s="33"/>
      <c r="J4" s="36"/>
    </row>
    <row r="5" spans="1:10">
      <c r="A5" s="21"/>
      <c r="B5" s="362" t="s">
        <v>644</v>
      </c>
      <c r="C5" s="33" t="s">
        <v>642</v>
      </c>
      <c r="D5" s="33">
        <v>20</v>
      </c>
      <c r="E5" s="33"/>
      <c r="F5" s="36" t="s">
        <v>645</v>
      </c>
      <c r="G5" s="33" t="s">
        <v>645</v>
      </c>
      <c r="H5" s="33" t="s">
        <v>645</v>
      </c>
      <c r="I5" s="33" t="s">
        <v>645</v>
      </c>
      <c r="J5" s="36"/>
    </row>
    <row r="6" spans="1:10">
      <c r="A6" s="21"/>
      <c r="B6" s="364"/>
      <c r="C6" s="37" t="s">
        <v>646</v>
      </c>
      <c r="D6" s="37">
        <v>80</v>
      </c>
      <c r="E6" s="37" t="s">
        <v>647</v>
      </c>
      <c r="F6" s="37"/>
      <c r="G6" s="37" t="s">
        <v>648</v>
      </c>
      <c r="H6" s="37"/>
      <c r="I6" s="33"/>
      <c r="J6" s="33"/>
    </row>
    <row r="7" spans="1:10">
      <c r="A7" s="21"/>
      <c r="B7" s="366" t="s">
        <v>649</v>
      </c>
      <c r="C7" s="37" t="s">
        <v>642</v>
      </c>
      <c r="D7" s="190">
        <v>0.2</v>
      </c>
      <c r="E7" s="33"/>
      <c r="F7" s="36"/>
      <c r="G7" s="37"/>
      <c r="H7" s="190"/>
      <c r="I7" s="37"/>
      <c r="J7" s="36"/>
    </row>
    <row r="8" spans="1:10">
      <c r="A8" s="21"/>
      <c r="B8" s="367"/>
      <c r="C8" s="37" t="s">
        <v>643</v>
      </c>
      <c r="D8" s="190">
        <v>0.8</v>
      </c>
      <c r="E8" s="37"/>
      <c r="F8" s="37"/>
      <c r="G8" s="37"/>
      <c r="H8" s="190"/>
      <c r="I8" s="37"/>
      <c r="J8" s="33"/>
    </row>
    <row r="9" spans="1:10">
      <c r="A9" s="21"/>
      <c r="B9" s="366" t="s">
        <v>650</v>
      </c>
      <c r="C9" s="33" t="s">
        <v>651</v>
      </c>
      <c r="D9" s="37">
        <v>80</v>
      </c>
      <c r="E9" s="33" t="s">
        <v>652</v>
      </c>
      <c r="F9" s="36" t="s">
        <v>653</v>
      </c>
      <c r="G9" s="38" t="s">
        <v>654</v>
      </c>
      <c r="H9" s="38" t="s">
        <v>655</v>
      </c>
      <c r="I9" s="38"/>
      <c r="J9" s="36"/>
    </row>
    <row r="10" spans="1:10">
      <c r="A10" s="21"/>
      <c r="B10" s="367"/>
      <c r="C10" s="37" t="s">
        <v>656</v>
      </c>
      <c r="D10" s="37">
        <v>20</v>
      </c>
      <c r="E10" s="33" t="s">
        <v>657</v>
      </c>
      <c r="F10" s="37"/>
      <c r="G10" s="37"/>
      <c r="H10" s="37"/>
      <c r="I10" s="37"/>
      <c r="J10" s="33"/>
    </row>
    <row r="11" spans="1:10">
      <c r="A11" s="21"/>
      <c r="B11" s="362" t="s">
        <v>658</v>
      </c>
      <c r="C11" s="33" t="s">
        <v>659</v>
      </c>
      <c r="D11" s="33">
        <v>20</v>
      </c>
      <c r="E11" s="33" t="s">
        <v>660</v>
      </c>
      <c r="F11" s="36" t="s">
        <v>661</v>
      </c>
      <c r="G11" s="33" t="s">
        <v>645</v>
      </c>
      <c r="H11" s="33" t="s">
        <v>645</v>
      </c>
      <c r="I11" s="33" t="s">
        <v>645</v>
      </c>
      <c r="J11" s="36"/>
    </row>
    <row r="12" spans="1:10">
      <c r="A12" s="21"/>
      <c r="B12" s="364"/>
      <c r="C12" s="33" t="s">
        <v>662</v>
      </c>
      <c r="D12" s="33">
        <v>80</v>
      </c>
      <c r="E12" s="33" t="s">
        <v>663</v>
      </c>
      <c r="F12" s="36"/>
      <c r="G12" s="33"/>
      <c r="H12" s="33"/>
      <c r="I12" s="33"/>
      <c r="J12" s="33"/>
    </row>
    <row r="13" spans="1:10" ht="14.4">
      <c r="A13" s="21"/>
      <c r="B13" s="362" t="s">
        <v>664</v>
      </c>
      <c r="C13" s="33" t="s">
        <v>665</v>
      </c>
      <c r="D13" s="33">
        <v>80</v>
      </c>
      <c r="E13" s="33" t="s">
        <v>660</v>
      </c>
      <c r="F13" s="36" t="s">
        <v>666</v>
      </c>
      <c r="G13" s="33" t="s">
        <v>645</v>
      </c>
      <c r="H13" s="33" t="s">
        <v>645</v>
      </c>
      <c r="I13" s="136" t="s">
        <v>645</v>
      </c>
      <c r="J13" s="36"/>
    </row>
    <row r="14" spans="1:10">
      <c r="A14" s="21"/>
      <c r="B14" s="364"/>
      <c r="C14" s="33" t="s">
        <v>656</v>
      </c>
      <c r="D14" s="33">
        <v>20</v>
      </c>
      <c r="E14" s="37" t="s">
        <v>660</v>
      </c>
      <c r="F14" s="36" t="s">
        <v>666</v>
      </c>
      <c r="G14" s="33" t="s">
        <v>645</v>
      </c>
      <c r="H14" s="33" t="s">
        <v>645</v>
      </c>
      <c r="I14" s="33" t="s">
        <v>645</v>
      </c>
      <c r="J14" s="33"/>
    </row>
    <row r="15" spans="1:10" ht="14.4" customHeight="1">
      <c r="A15" s="21"/>
      <c r="B15" s="362" t="s">
        <v>667</v>
      </c>
      <c r="C15" s="33" t="s">
        <v>668</v>
      </c>
      <c r="D15" s="33">
        <v>10</v>
      </c>
      <c r="E15" s="37" t="s">
        <v>660</v>
      </c>
      <c r="F15" s="36" t="s">
        <v>666</v>
      </c>
      <c r="G15" s="33" t="s">
        <v>645</v>
      </c>
      <c r="H15" s="33" t="s">
        <v>645</v>
      </c>
      <c r="I15" s="33" t="s">
        <v>645</v>
      </c>
      <c r="J15" s="33"/>
    </row>
    <row r="16" spans="1:10">
      <c r="A16" s="21"/>
      <c r="B16" s="364"/>
      <c r="C16" s="33" t="s">
        <v>669</v>
      </c>
      <c r="D16" s="33">
        <v>90</v>
      </c>
      <c r="E16" s="33" t="s">
        <v>670</v>
      </c>
      <c r="F16" s="36" t="s">
        <v>671</v>
      </c>
      <c r="G16" s="33"/>
      <c r="H16" s="33"/>
      <c r="I16" s="33"/>
      <c r="J16" s="36"/>
    </row>
    <row r="17" spans="1:10">
      <c r="B17" s="365" t="s">
        <v>672</v>
      </c>
      <c r="C17" s="33" t="s">
        <v>668</v>
      </c>
      <c r="D17" s="190">
        <v>0.2</v>
      </c>
      <c r="E17" s="33" t="s">
        <v>660</v>
      </c>
      <c r="F17" s="37" t="s">
        <v>645</v>
      </c>
      <c r="G17" s="37" t="s">
        <v>645</v>
      </c>
      <c r="H17" s="37"/>
      <c r="I17" s="37"/>
      <c r="J17" s="36"/>
    </row>
    <row r="18" spans="1:10">
      <c r="B18" s="365"/>
      <c r="C18" s="37" t="s">
        <v>673</v>
      </c>
      <c r="D18" s="190">
        <v>0.8</v>
      </c>
      <c r="E18" s="37" t="s">
        <v>674</v>
      </c>
      <c r="F18" s="37" t="s">
        <v>653</v>
      </c>
      <c r="G18" s="37" t="s">
        <v>675</v>
      </c>
      <c r="H18" s="37"/>
      <c r="I18" s="37"/>
      <c r="J18" s="33"/>
    </row>
    <row r="19" spans="1:10">
      <c r="B19" s="362" t="s">
        <v>676</v>
      </c>
      <c r="C19" s="33" t="s">
        <v>677</v>
      </c>
      <c r="D19" s="190">
        <v>0.1</v>
      </c>
      <c r="E19" s="33" t="s">
        <v>657</v>
      </c>
      <c r="F19" s="36"/>
      <c r="G19" s="38"/>
      <c r="H19" s="38"/>
      <c r="I19" s="38"/>
      <c r="J19" s="36"/>
    </row>
    <row r="20" spans="1:10">
      <c r="B20" s="364"/>
      <c r="C20" s="37" t="s">
        <v>678</v>
      </c>
      <c r="D20" s="190">
        <v>0.9</v>
      </c>
      <c r="E20" s="37" t="s">
        <v>679</v>
      </c>
      <c r="F20" s="37" t="s">
        <v>653</v>
      </c>
      <c r="G20" s="37" t="s">
        <v>680</v>
      </c>
      <c r="H20" s="37"/>
      <c r="I20" s="39"/>
      <c r="J20" s="33"/>
    </row>
    <row r="21" spans="1:10">
      <c r="B21" s="33" t="s">
        <v>681</v>
      </c>
      <c r="C21" s="33" t="s">
        <v>682</v>
      </c>
      <c r="D21" s="190">
        <v>1</v>
      </c>
      <c r="E21" s="33" t="s">
        <v>652</v>
      </c>
      <c r="F21" s="36" t="s">
        <v>653</v>
      </c>
      <c r="G21" s="38" t="s">
        <v>683</v>
      </c>
      <c r="H21" s="38"/>
      <c r="I21" s="38"/>
      <c r="J21" s="36"/>
    </row>
    <row r="22" spans="1:10">
      <c r="B22" s="363" t="s">
        <v>684</v>
      </c>
      <c r="C22" s="37" t="s">
        <v>685</v>
      </c>
      <c r="D22" s="37">
        <v>32.4</v>
      </c>
      <c r="E22" s="37" t="s">
        <v>686</v>
      </c>
      <c r="F22" s="37" t="s">
        <v>661</v>
      </c>
      <c r="G22" s="37"/>
      <c r="H22" s="37"/>
      <c r="I22" s="37"/>
      <c r="J22" s="36"/>
    </row>
    <row r="23" spans="1:10">
      <c r="B23" s="363"/>
      <c r="C23" s="37" t="s">
        <v>687</v>
      </c>
      <c r="D23" s="37">
        <v>15</v>
      </c>
      <c r="E23" s="37" t="s">
        <v>688</v>
      </c>
      <c r="F23" s="37" t="s">
        <v>661</v>
      </c>
      <c r="G23" s="37"/>
      <c r="H23" s="37"/>
      <c r="I23" s="37"/>
      <c r="J23" s="36"/>
    </row>
    <row r="24" spans="1:10">
      <c r="B24" s="363"/>
      <c r="C24" s="37" t="s">
        <v>689</v>
      </c>
      <c r="D24" s="37">
        <v>8.5</v>
      </c>
      <c r="E24" s="37" t="s">
        <v>690</v>
      </c>
      <c r="F24" s="37" t="s">
        <v>661</v>
      </c>
      <c r="G24" s="37"/>
      <c r="H24" s="37"/>
      <c r="I24" s="37"/>
      <c r="J24" s="36"/>
    </row>
    <row r="25" spans="1:10">
      <c r="B25" s="363"/>
      <c r="C25" s="37" t="s">
        <v>691</v>
      </c>
      <c r="D25" s="37">
        <v>8.5</v>
      </c>
      <c r="E25" s="37" t="s">
        <v>690</v>
      </c>
      <c r="F25" s="37" t="s">
        <v>661</v>
      </c>
      <c r="G25" s="37"/>
      <c r="H25" s="37"/>
      <c r="I25" s="37"/>
      <c r="J25" s="36"/>
    </row>
    <row r="26" spans="1:10">
      <c r="B26" s="363"/>
      <c r="C26" s="37" t="s">
        <v>692</v>
      </c>
      <c r="D26" s="37">
        <v>20.399999999999999</v>
      </c>
      <c r="E26" s="37" t="s">
        <v>693</v>
      </c>
      <c r="F26" s="37" t="s">
        <v>661</v>
      </c>
      <c r="G26" s="37"/>
      <c r="H26" s="37"/>
      <c r="I26" s="37"/>
      <c r="J26" s="36"/>
    </row>
    <row r="27" spans="1:10">
      <c r="B27" s="363"/>
      <c r="C27" s="37" t="s">
        <v>694</v>
      </c>
      <c r="D27" s="37">
        <v>3.2</v>
      </c>
      <c r="E27" s="37" t="s">
        <v>688</v>
      </c>
      <c r="F27" s="37" t="s">
        <v>661</v>
      </c>
      <c r="G27" s="37"/>
      <c r="H27" s="37"/>
      <c r="I27" s="37"/>
      <c r="J27" s="36"/>
    </row>
    <row r="28" spans="1:10">
      <c r="B28" s="363"/>
      <c r="C28" s="37" t="s">
        <v>695</v>
      </c>
      <c r="D28" s="37">
        <v>1</v>
      </c>
      <c r="E28" s="37" t="s">
        <v>690</v>
      </c>
      <c r="F28" s="37" t="s">
        <v>661</v>
      </c>
      <c r="G28" s="37"/>
      <c r="H28" s="37"/>
      <c r="I28" s="37"/>
      <c r="J28" s="36"/>
    </row>
    <row r="29" spans="1:10">
      <c r="A29" s="21"/>
      <c r="B29" s="364"/>
      <c r="C29" s="37" t="s">
        <v>696</v>
      </c>
      <c r="D29" s="37">
        <v>1</v>
      </c>
      <c r="E29" s="33" t="s">
        <v>688</v>
      </c>
      <c r="F29" s="37" t="s">
        <v>661</v>
      </c>
      <c r="G29" s="37"/>
      <c r="H29" s="37"/>
      <c r="I29" s="37"/>
      <c r="J29" s="40"/>
    </row>
    <row r="30" spans="1:10">
      <c r="A30" s="21"/>
      <c r="B30" s="362" t="s">
        <v>697</v>
      </c>
      <c r="C30" s="33" t="s">
        <v>698</v>
      </c>
      <c r="D30" s="37">
        <v>95</v>
      </c>
      <c r="E30" s="33" t="s">
        <v>699</v>
      </c>
      <c r="F30" s="36" t="s">
        <v>645</v>
      </c>
      <c r="G30" s="38" t="s">
        <v>645</v>
      </c>
      <c r="H30" s="38"/>
      <c r="I30" s="38"/>
      <c r="J30" s="36"/>
    </row>
    <row r="31" spans="1:10">
      <c r="A31" s="21"/>
      <c r="B31" s="364"/>
      <c r="C31" s="41" t="s">
        <v>700</v>
      </c>
      <c r="D31" s="37">
        <v>5</v>
      </c>
      <c r="E31" s="37" t="s">
        <v>701</v>
      </c>
      <c r="F31" s="37" t="s">
        <v>645</v>
      </c>
      <c r="G31" s="38" t="s">
        <v>645</v>
      </c>
      <c r="H31" s="38"/>
      <c r="I31" s="38"/>
      <c r="J31" s="40"/>
    </row>
    <row r="32" spans="1:10">
      <c r="A32" s="21"/>
      <c r="B32" s="362" t="s">
        <v>702</v>
      </c>
      <c r="C32" s="33"/>
      <c r="D32" s="37"/>
      <c r="E32" s="33"/>
      <c r="F32" s="38"/>
      <c r="G32" s="38"/>
      <c r="H32" s="38"/>
      <c r="I32" s="38"/>
      <c r="J32" s="36"/>
    </row>
    <row r="33" spans="1:10">
      <c r="A33" s="21"/>
      <c r="B33" s="364"/>
      <c r="C33" s="37"/>
      <c r="D33" s="37"/>
      <c r="E33" s="37"/>
      <c r="F33" s="37"/>
      <c r="G33" s="37"/>
      <c r="H33" s="37"/>
      <c r="I33" s="37"/>
      <c r="J33" s="33"/>
    </row>
    <row r="34" spans="1:10">
      <c r="A34" s="21"/>
      <c r="B34" s="362" t="s">
        <v>703</v>
      </c>
      <c r="C34" s="33" t="s">
        <v>704</v>
      </c>
      <c r="D34" s="190">
        <v>0.2</v>
      </c>
      <c r="E34" s="33" t="s">
        <v>704</v>
      </c>
      <c r="F34" s="36"/>
      <c r="G34" s="37"/>
      <c r="H34" s="37"/>
      <c r="I34" s="37"/>
      <c r="J34" s="36"/>
    </row>
    <row r="35" spans="1:10">
      <c r="A35" s="21"/>
      <c r="B35" s="363"/>
      <c r="C35" s="37" t="s">
        <v>705</v>
      </c>
      <c r="D35" s="190">
        <v>0.8</v>
      </c>
      <c r="E35" s="37" t="s">
        <v>706</v>
      </c>
      <c r="F35" s="37" t="s">
        <v>671</v>
      </c>
      <c r="G35" s="37" t="s">
        <v>707</v>
      </c>
      <c r="H35" s="37"/>
      <c r="I35" s="37"/>
      <c r="J35" s="36"/>
    </row>
    <row r="36" spans="1:10">
      <c r="A36" s="21"/>
      <c r="B36" s="170" t="s">
        <v>708</v>
      </c>
      <c r="C36" s="33" t="s">
        <v>709</v>
      </c>
      <c r="D36" s="42">
        <v>100</v>
      </c>
      <c r="E36" s="33" t="s">
        <v>706</v>
      </c>
      <c r="F36" s="42" t="s">
        <v>671</v>
      </c>
      <c r="G36" s="42" t="s">
        <v>710</v>
      </c>
      <c r="H36" s="42" t="s">
        <v>711</v>
      </c>
      <c r="I36" s="42"/>
      <c r="J36" s="36"/>
    </row>
    <row r="37" spans="1:10" ht="14.4">
      <c r="A37" s="21"/>
      <c r="B37" s="362" t="s">
        <v>712</v>
      </c>
      <c r="C37" s="33" t="s">
        <v>713</v>
      </c>
      <c r="D37" s="37">
        <v>55</v>
      </c>
      <c r="E37" s="295" t="s">
        <v>714</v>
      </c>
      <c r="F37" s="36" t="s">
        <v>661</v>
      </c>
      <c r="G37" s="36" t="s">
        <v>661</v>
      </c>
      <c r="H37" s="36" t="s">
        <v>661</v>
      </c>
      <c r="I37" s="38"/>
      <c r="J37" s="36"/>
    </row>
    <row r="38" spans="1:10">
      <c r="B38" s="363"/>
      <c r="C38" s="33" t="s">
        <v>715</v>
      </c>
      <c r="D38" s="37">
        <v>25</v>
      </c>
      <c r="E38" s="33" t="s">
        <v>716</v>
      </c>
      <c r="F38" s="36" t="s">
        <v>671</v>
      </c>
      <c r="G38" s="38" t="s">
        <v>717</v>
      </c>
      <c r="H38" s="38"/>
      <c r="I38" s="38"/>
      <c r="J38" s="36"/>
    </row>
    <row r="39" spans="1:10" ht="14.4">
      <c r="B39" s="364"/>
      <c r="C39" s="294" t="s">
        <v>659</v>
      </c>
      <c r="D39" s="37">
        <v>20</v>
      </c>
      <c r="E39" s="37" t="s">
        <v>701</v>
      </c>
      <c r="F39" s="37" t="s">
        <v>661</v>
      </c>
      <c r="G39" s="36" t="s">
        <v>661</v>
      </c>
      <c r="H39" s="36" t="s">
        <v>661</v>
      </c>
      <c r="I39" s="37"/>
      <c r="J39" s="36"/>
    </row>
    <row r="40" spans="1:10">
      <c r="B40" s="362" t="s">
        <v>718</v>
      </c>
      <c r="C40" s="33" t="s">
        <v>719</v>
      </c>
      <c r="D40" s="37">
        <v>20</v>
      </c>
      <c r="E40" s="33" t="s">
        <v>693</v>
      </c>
      <c r="F40" s="36" t="s">
        <v>666</v>
      </c>
      <c r="G40" s="38"/>
      <c r="H40" s="38"/>
      <c r="I40" s="38"/>
      <c r="J40" s="36"/>
    </row>
    <row r="41" spans="1:10">
      <c r="B41" s="364"/>
      <c r="C41" s="37" t="s">
        <v>720</v>
      </c>
      <c r="D41" s="37">
        <v>80</v>
      </c>
      <c r="E41" s="37" t="s">
        <v>721</v>
      </c>
      <c r="F41" s="37" t="s">
        <v>666</v>
      </c>
      <c r="G41" s="37"/>
      <c r="H41" s="37"/>
      <c r="I41" s="37"/>
      <c r="J41" s="36"/>
    </row>
    <row r="42" spans="1:10">
      <c r="B42" s="171" t="s">
        <v>722</v>
      </c>
      <c r="C42" s="33" t="s">
        <v>723</v>
      </c>
      <c r="D42" s="37">
        <v>100</v>
      </c>
      <c r="E42" s="33" t="s">
        <v>724</v>
      </c>
      <c r="F42" s="36" t="s">
        <v>661</v>
      </c>
      <c r="G42" s="43"/>
      <c r="H42" s="38"/>
      <c r="I42" s="38"/>
      <c r="J42" s="36"/>
    </row>
    <row r="43" spans="1:10">
      <c r="B43" s="171" t="s">
        <v>725</v>
      </c>
      <c r="C43" s="37" t="s">
        <v>726</v>
      </c>
      <c r="D43" s="37">
        <v>100</v>
      </c>
      <c r="E43" s="33" t="s">
        <v>660</v>
      </c>
      <c r="F43" s="36" t="s">
        <v>727</v>
      </c>
      <c r="G43" s="38"/>
      <c r="H43" s="38"/>
      <c r="I43" s="38"/>
      <c r="J43" s="36"/>
    </row>
    <row r="44" spans="1:10">
      <c r="B44" s="365" t="s">
        <v>728</v>
      </c>
      <c r="C44" s="33" t="s">
        <v>729</v>
      </c>
      <c r="D44" s="190">
        <v>0.8</v>
      </c>
      <c r="E44" s="33" t="s">
        <v>652</v>
      </c>
      <c r="F44" s="36" t="s">
        <v>666</v>
      </c>
      <c r="G44" s="38" t="s">
        <v>666</v>
      </c>
      <c r="H44" s="38" t="s">
        <v>666</v>
      </c>
      <c r="I44" s="38"/>
      <c r="J44" s="36"/>
    </row>
    <row r="45" spans="1:10">
      <c r="B45" s="365"/>
      <c r="C45" s="33" t="s">
        <v>730</v>
      </c>
      <c r="D45" s="190">
        <v>0.1</v>
      </c>
      <c r="E45" s="33" t="s">
        <v>731</v>
      </c>
      <c r="F45" s="36" t="s">
        <v>666</v>
      </c>
      <c r="G45" s="38" t="s">
        <v>666</v>
      </c>
      <c r="H45" s="38" t="s">
        <v>666</v>
      </c>
      <c r="I45" s="38"/>
      <c r="J45" s="36"/>
    </row>
    <row r="46" spans="1:10">
      <c r="B46" s="365"/>
      <c r="C46" s="37" t="s">
        <v>732</v>
      </c>
      <c r="D46" s="190">
        <v>0.09</v>
      </c>
      <c r="E46" s="37" t="s">
        <v>657</v>
      </c>
      <c r="F46" s="37" t="s">
        <v>666</v>
      </c>
      <c r="G46" s="37" t="s">
        <v>666</v>
      </c>
      <c r="H46" s="37" t="s">
        <v>666</v>
      </c>
      <c r="I46" s="37"/>
      <c r="J46" s="36"/>
    </row>
    <row r="47" spans="1:10">
      <c r="B47" s="171" t="s">
        <v>733</v>
      </c>
      <c r="C47" s="37" t="s">
        <v>734</v>
      </c>
      <c r="D47" s="37">
        <v>100</v>
      </c>
      <c r="E47" s="33" t="s">
        <v>735</v>
      </c>
      <c r="F47" s="36" t="s">
        <v>653</v>
      </c>
      <c r="G47" s="36" t="s">
        <v>736</v>
      </c>
      <c r="H47" s="36"/>
      <c r="I47" s="36"/>
      <c r="J47" s="36"/>
    </row>
    <row r="48" spans="1:10">
      <c r="B48" s="171" t="s">
        <v>737</v>
      </c>
      <c r="C48" s="37" t="s">
        <v>738</v>
      </c>
      <c r="D48" s="190">
        <v>1</v>
      </c>
      <c r="E48" s="37" t="s">
        <v>739</v>
      </c>
      <c r="F48" s="37" t="s">
        <v>661</v>
      </c>
      <c r="G48" s="37"/>
      <c r="H48" s="37"/>
      <c r="I48" s="37"/>
      <c r="J48" s="36"/>
    </row>
    <row r="49" spans="2:10">
      <c r="B49" s="362" t="s">
        <v>740</v>
      </c>
      <c r="C49" s="37"/>
      <c r="D49" s="37"/>
      <c r="E49" s="37"/>
      <c r="F49" s="37"/>
      <c r="G49" s="37"/>
      <c r="H49" s="37"/>
      <c r="I49" s="37"/>
      <c r="J49" s="36"/>
    </row>
    <row r="50" spans="2:10">
      <c r="B50" s="363"/>
      <c r="C50" s="37"/>
      <c r="D50" s="37"/>
      <c r="E50" s="37"/>
      <c r="F50" s="37"/>
      <c r="G50" s="37"/>
      <c r="H50" s="37"/>
      <c r="I50" s="37"/>
      <c r="J50" s="36"/>
    </row>
    <row r="51" spans="2:10">
      <c r="B51" s="364"/>
      <c r="C51" s="37"/>
      <c r="D51" s="37"/>
      <c r="E51" s="37"/>
      <c r="F51" s="37"/>
      <c r="G51" s="37"/>
      <c r="H51" s="37"/>
      <c r="I51" s="37"/>
      <c r="J51" s="36"/>
    </row>
    <row r="52" spans="2:10">
      <c r="B52" s="362" t="s">
        <v>741</v>
      </c>
      <c r="C52" s="37"/>
      <c r="D52" s="37"/>
      <c r="E52" s="37"/>
      <c r="F52" s="37"/>
      <c r="G52" s="37"/>
      <c r="H52" s="37"/>
      <c r="I52" s="37"/>
      <c r="J52" s="36"/>
    </row>
    <row r="53" spans="2:10">
      <c r="B53" s="363"/>
      <c r="C53" s="37"/>
      <c r="D53" s="37"/>
      <c r="E53" s="37"/>
      <c r="F53" s="37"/>
      <c r="G53" s="37"/>
      <c r="H53" s="37"/>
      <c r="I53" s="37"/>
      <c r="J53" s="36"/>
    </row>
    <row r="54" spans="2:10">
      <c r="B54" s="364"/>
      <c r="C54" s="37"/>
      <c r="D54" s="37"/>
      <c r="E54" s="37"/>
      <c r="F54" s="37"/>
      <c r="G54" s="37"/>
      <c r="H54" s="37"/>
      <c r="I54" s="37"/>
      <c r="J54" s="36"/>
    </row>
    <row r="55" spans="2:10">
      <c r="B55" s="362" t="s">
        <v>742</v>
      </c>
      <c r="C55" s="37" t="s">
        <v>743</v>
      </c>
      <c r="D55" s="37">
        <v>80</v>
      </c>
      <c r="E55" s="37" t="s">
        <v>744</v>
      </c>
      <c r="F55" s="37" t="s">
        <v>666</v>
      </c>
      <c r="G55" s="37" t="s">
        <v>645</v>
      </c>
      <c r="H55" s="37" t="s">
        <v>645</v>
      </c>
      <c r="I55" s="37" t="s">
        <v>645</v>
      </c>
      <c r="J55" s="36"/>
    </row>
    <row r="56" spans="2:10">
      <c r="B56" s="363"/>
      <c r="C56" s="37" t="s">
        <v>745</v>
      </c>
      <c r="D56" s="37">
        <v>20</v>
      </c>
      <c r="E56" s="37" t="s">
        <v>660</v>
      </c>
      <c r="F56" s="37" t="s">
        <v>666</v>
      </c>
      <c r="G56" s="37" t="s">
        <v>645</v>
      </c>
      <c r="H56" s="37" t="s">
        <v>645</v>
      </c>
      <c r="I56" s="37" t="s">
        <v>645</v>
      </c>
      <c r="J56" s="36"/>
    </row>
    <row r="57" spans="2:10">
      <c r="B57" s="364"/>
      <c r="C57" s="37"/>
      <c r="D57" s="37"/>
      <c r="E57" s="37"/>
      <c r="F57" s="37"/>
      <c r="G57" s="37"/>
      <c r="H57" s="37"/>
      <c r="I57" s="37"/>
      <c r="J57" s="36"/>
    </row>
    <row r="58" spans="2:10">
      <c r="B58" s="362" t="s">
        <v>746</v>
      </c>
      <c r="C58" s="37"/>
      <c r="D58" s="37"/>
      <c r="E58" s="37"/>
      <c r="F58" s="37"/>
      <c r="G58" s="37"/>
      <c r="H58" s="37"/>
      <c r="I58" s="37"/>
      <c r="J58" s="36"/>
    </row>
    <row r="59" spans="2:10">
      <c r="B59" s="363"/>
      <c r="C59" s="37"/>
      <c r="D59" s="37"/>
      <c r="E59" s="37"/>
      <c r="F59" s="37"/>
      <c r="G59" s="37"/>
      <c r="H59" s="37"/>
      <c r="I59" s="37"/>
      <c r="J59" s="36"/>
    </row>
    <row r="60" spans="2:10">
      <c r="B60" s="364"/>
      <c r="C60" s="37"/>
      <c r="D60" s="37"/>
      <c r="E60" s="37"/>
      <c r="F60" s="37"/>
      <c r="G60" s="37"/>
      <c r="H60" s="37"/>
      <c r="I60" s="37"/>
      <c r="J60" s="36"/>
    </row>
    <row r="61" spans="2:10">
      <c r="B61" s="171" t="s">
        <v>747</v>
      </c>
      <c r="C61" s="37" t="s">
        <v>748</v>
      </c>
      <c r="D61" s="37">
        <v>100</v>
      </c>
      <c r="E61" s="37" t="s">
        <v>749</v>
      </c>
      <c r="F61" s="37"/>
      <c r="G61" s="37" t="s">
        <v>750</v>
      </c>
      <c r="H61" s="37"/>
      <c r="I61" s="37"/>
      <c r="J61" s="36"/>
    </row>
    <row r="62" spans="2:10">
      <c r="B62" s="362" t="s">
        <v>751</v>
      </c>
      <c r="C62" s="37" t="s">
        <v>752</v>
      </c>
      <c r="D62" s="37">
        <v>75</v>
      </c>
      <c r="E62" s="37" t="s">
        <v>753</v>
      </c>
      <c r="F62" s="37" t="s">
        <v>661</v>
      </c>
      <c r="G62" s="37"/>
      <c r="H62" s="37"/>
      <c r="I62" s="37"/>
      <c r="J62" s="36"/>
    </row>
    <row r="63" spans="2:10">
      <c r="B63" s="363"/>
      <c r="C63" s="37" t="s">
        <v>754</v>
      </c>
      <c r="D63" s="37">
        <v>25</v>
      </c>
      <c r="E63" s="37" t="s">
        <v>693</v>
      </c>
      <c r="F63" s="37"/>
      <c r="G63" s="37"/>
      <c r="H63" s="37"/>
      <c r="I63" s="37"/>
      <c r="J63" s="36"/>
    </row>
    <row r="64" spans="2:10" ht="14.4" customHeight="1">
      <c r="B64" s="170" t="s">
        <v>755</v>
      </c>
      <c r="C64" s="37" t="s">
        <v>756</v>
      </c>
      <c r="D64" s="37">
        <v>100</v>
      </c>
      <c r="E64" s="37"/>
      <c r="F64" s="37"/>
      <c r="G64" s="37"/>
      <c r="H64" s="37"/>
      <c r="I64" s="37"/>
      <c r="J64" s="33"/>
    </row>
    <row r="65" spans="2:10" ht="14.4" customHeight="1">
      <c r="B65" s="360" t="s">
        <v>757</v>
      </c>
      <c r="C65" s="37"/>
      <c r="D65" s="37"/>
      <c r="E65" s="37"/>
      <c r="F65" s="37"/>
      <c r="G65" s="37"/>
      <c r="H65" s="37"/>
      <c r="I65" s="37"/>
      <c r="J65" s="33"/>
    </row>
    <row r="66" spans="2:10" ht="14.4" customHeight="1">
      <c r="B66" s="361"/>
      <c r="C66" s="37"/>
      <c r="D66" s="37"/>
      <c r="E66" s="37"/>
      <c r="F66" s="37"/>
      <c r="G66" s="37"/>
      <c r="H66" s="37"/>
      <c r="I66" s="37"/>
      <c r="J66" s="33"/>
    </row>
    <row r="67" spans="2:10" ht="14.4" customHeight="1">
      <c r="B67" s="360" t="s">
        <v>758</v>
      </c>
      <c r="C67" s="33" t="s">
        <v>759</v>
      </c>
      <c r="D67" s="191">
        <v>0.65</v>
      </c>
      <c r="E67" s="33" t="s">
        <v>760</v>
      </c>
      <c r="F67" s="33" t="s">
        <v>666</v>
      </c>
      <c r="G67" s="33" t="s">
        <v>666</v>
      </c>
      <c r="H67" s="33" t="s">
        <v>666</v>
      </c>
      <c r="I67" s="33" t="s">
        <v>666</v>
      </c>
      <c r="J67" s="33"/>
    </row>
    <row r="68" spans="2:10">
      <c r="B68" s="361"/>
      <c r="C68" s="33" t="s">
        <v>761</v>
      </c>
      <c r="D68" s="191">
        <v>0.35</v>
      </c>
      <c r="E68" s="33" t="s">
        <v>762</v>
      </c>
      <c r="F68" s="33" t="s">
        <v>666</v>
      </c>
      <c r="G68" s="33" t="s">
        <v>666</v>
      </c>
      <c r="H68" s="33" t="s">
        <v>666</v>
      </c>
      <c r="I68" s="33" t="s">
        <v>666</v>
      </c>
      <c r="J68" s="137"/>
    </row>
  </sheetData>
  <autoFilter ref="B2:J68" xr:uid="{C0B6DCBF-C6C9-4C6B-900B-1DF6E27D1A76}"/>
  <mergeCells count="23">
    <mergeCell ref="B3:B4"/>
    <mergeCell ref="B5:B6"/>
    <mergeCell ref="B7:B8"/>
    <mergeCell ref="B9:B10"/>
    <mergeCell ref="B11:B12"/>
    <mergeCell ref="B34:B35"/>
    <mergeCell ref="B13:B14"/>
    <mergeCell ref="B17:B18"/>
    <mergeCell ref="B19:B20"/>
    <mergeCell ref="B22:B29"/>
    <mergeCell ref="B30:B31"/>
    <mergeCell ref="B32:B33"/>
    <mergeCell ref="B15:B16"/>
    <mergeCell ref="B65:B66"/>
    <mergeCell ref="B67:B68"/>
    <mergeCell ref="B37:B39"/>
    <mergeCell ref="B40:B41"/>
    <mergeCell ref="B44:B46"/>
    <mergeCell ref="B52:B54"/>
    <mergeCell ref="B55:B57"/>
    <mergeCell ref="B58:B60"/>
    <mergeCell ref="B49:B51"/>
    <mergeCell ref="B62:B63"/>
  </mergeCells>
  <conditionalFormatting sqref="A29:A46 A5:A16">
    <cfRule type="duplicateValues" dxfId="14" priority="6"/>
  </conditionalFormatting>
  <conditionalFormatting sqref="B17:B46 A29:A46 A47:B1048576 A16 A1:B15">
    <cfRule type="duplicateValues" dxfId="13" priority="1"/>
  </conditionalFormatting>
  <pageMargins left="0.7" right="0.7" top="0.75" bottom="0.75" header="0.3" footer="0.3"/>
  <pageSetup paperSize="9" scale="24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9AF00"/>
  </sheetPr>
  <dimension ref="A1:K61"/>
  <sheetViews>
    <sheetView showGridLines="0" zoomScaleNormal="100" workbookViewId="0">
      <pane xSplit="4" ySplit="4" topLeftCell="F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4.88671875" style="6" customWidth="1"/>
    <col min="4" max="4" width="16.109375" style="6" customWidth="1"/>
    <col min="5" max="5" width="13.44140625" style="6" customWidth="1"/>
    <col min="6" max="6" width="12.88671875" style="6" customWidth="1"/>
    <col min="7" max="7" width="17.109375" style="6" customWidth="1"/>
    <col min="8" max="8" width="14.44140625" style="6" customWidth="1"/>
    <col min="9" max="9" width="14.554687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757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41012592</v>
      </c>
      <c r="D5" s="172">
        <f t="shared" ref="D5:G5" si="0">SUM(D6:D8)</f>
        <v>41012592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41012592</v>
      </c>
      <c r="J5" s="172">
        <f>D5+G5</f>
        <v>41012592</v>
      </c>
      <c r="K5" s="172">
        <f>J5-I5</f>
        <v>0</v>
      </c>
    </row>
    <row r="6" spans="1:11" ht="13.35" customHeight="1">
      <c r="B6" s="175" t="s">
        <v>3786</v>
      </c>
      <c r="C6" s="173">
        <v>25114092</v>
      </c>
      <c r="D6" s="173">
        <v>25114092</v>
      </c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25114092</v>
      </c>
      <c r="J6" s="173">
        <f t="shared" si="3"/>
        <v>25114092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>
        <v>15898500</v>
      </c>
      <c r="D8" s="173">
        <v>15898500</v>
      </c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15898500</v>
      </c>
      <c r="J8" s="173">
        <f t="shared" si="3"/>
        <v>15898500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106664438</v>
      </c>
      <c r="D9" s="172">
        <f t="shared" ref="D9:G9" si="5">SUM(D10:D27)</f>
        <v>138278138</v>
      </c>
      <c r="E9" s="172">
        <f t="shared" si="1"/>
        <v>31613700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106664438</v>
      </c>
      <c r="J9" s="172">
        <f t="shared" si="3"/>
        <v>138278138</v>
      </c>
      <c r="K9" s="172">
        <f t="shared" si="4"/>
        <v>31613700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>
        <v>25225886</v>
      </c>
      <c r="D13" s="173">
        <v>40000000</v>
      </c>
      <c r="E13" s="180">
        <f t="shared" si="1"/>
        <v>14774114</v>
      </c>
      <c r="F13" s="173"/>
      <c r="G13" s="173"/>
      <c r="H13" s="173">
        <f t="shared" si="2"/>
        <v>0</v>
      </c>
      <c r="I13" s="173">
        <f t="shared" si="3"/>
        <v>25225886</v>
      </c>
      <c r="J13" s="173">
        <f t="shared" si="3"/>
        <v>40000000</v>
      </c>
      <c r="K13" s="173">
        <f t="shared" si="4"/>
        <v>14774114</v>
      </c>
    </row>
    <row r="14" spans="1:11" ht="13.35" customHeight="1">
      <c r="B14" s="181" t="s">
        <v>3793</v>
      </c>
      <c r="C14" s="174">
        <v>2634000</v>
      </c>
      <c r="D14" s="174"/>
      <c r="E14" s="182">
        <f t="shared" si="1"/>
        <v>-2634000</v>
      </c>
      <c r="F14" s="174"/>
      <c r="G14" s="174"/>
      <c r="H14" s="174">
        <f t="shared" si="2"/>
        <v>0</v>
      </c>
      <c r="I14" s="174">
        <f t="shared" si="3"/>
        <v>2634000</v>
      </c>
      <c r="J14" s="174">
        <f t="shared" si="3"/>
        <v>0</v>
      </c>
      <c r="K14" s="174">
        <f t="shared" si="4"/>
        <v>-2634000</v>
      </c>
    </row>
    <row r="15" spans="1:11" ht="13.35" customHeight="1">
      <c r="B15" s="175" t="s">
        <v>3794</v>
      </c>
      <c r="C15" s="173">
        <v>19155684</v>
      </c>
      <c r="D15" s="173">
        <v>46208693</v>
      </c>
      <c r="E15" s="180">
        <f t="shared" si="1"/>
        <v>27053009</v>
      </c>
      <c r="F15" s="173"/>
      <c r="G15" s="173"/>
      <c r="H15" s="173">
        <f t="shared" si="2"/>
        <v>0</v>
      </c>
      <c r="I15" s="173">
        <f t="shared" si="3"/>
        <v>19155684</v>
      </c>
      <c r="J15" s="173">
        <f t="shared" si="3"/>
        <v>46208693</v>
      </c>
      <c r="K15" s="173">
        <f t="shared" si="4"/>
        <v>27053009</v>
      </c>
    </row>
    <row r="16" spans="1:11" ht="13.35" customHeight="1">
      <c r="B16" s="181" t="s">
        <v>3795</v>
      </c>
      <c r="C16" s="174"/>
      <c r="D16" s="174">
        <v>5761187</v>
      </c>
      <c r="E16" s="182">
        <f t="shared" si="1"/>
        <v>5761187</v>
      </c>
      <c r="F16" s="174"/>
      <c r="G16" s="174"/>
      <c r="H16" s="174">
        <f t="shared" si="2"/>
        <v>0</v>
      </c>
      <c r="I16" s="174">
        <f t="shared" si="3"/>
        <v>0</v>
      </c>
      <c r="J16" s="174">
        <f t="shared" si="3"/>
        <v>5761187</v>
      </c>
      <c r="K16" s="174">
        <f t="shared" si="4"/>
        <v>5761187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/>
      <c r="D18" s="174"/>
      <c r="E18" s="182">
        <f t="shared" si="1"/>
        <v>0</v>
      </c>
      <c r="F18" s="174"/>
      <c r="G18" s="174"/>
      <c r="H18" s="174">
        <f t="shared" si="2"/>
        <v>0</v>
      </c>
      <c r="I18" s="174">
        <f t="shared" si="3"/>
        <v>0</v>
      </c>
      <c r="J18" s="174">
        <f t="shared" si="3"/>
        <v>0</v>
      </c>
      <c r="K18" s="174">
        <f t="shared" si="4"/>
        <v>0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/>
      <c r="D21" s="173">
        <v>21308258</v>
      </c>
      <c r="E21" s="180">
        <f t="shared" si="1"/>
        <v>21308258</v>
      </c>
      <c r="F21" s="173"/>
      <c r="G21" s="173"/>
      <c r="H21" s="173">
        <f t="shared" si="2"/>
        <v>0</v>
      </c>
      <c r="I21" s="173">
        <f t="shared" si="3"/>
        <v>0</v>
      </c>
      <c r="J21" s="173">
        <f t="shared" si="3"/>
        <v>21308258</v>
      </c>
      <c r="K21" s="173">
        <f t="shared" si="4"/>
        <v>21308258</v>
      </c>
    </row>
    <row r="22" spans="2:11" ht="13.35" customHeight="1">
      <c r="B22" s="181" t="s">
        <v>3801</v>
      </c>
      <c r="C22" s="174">
        <v>657577</v>
      </c>
      <c r="D22" s="174">
        <v>15000000</v>
      </c>
      <c r="E22" s="182">
        <f t="shared" si="1"/>
        <v>14342423</v>
      </c>
      <c r="F22" s="174"/>
      <c r="G22" s="174"/>
      <c r="H22" s="174">
        <f t="shared" si="2"/>
        <v>0</v>
      </c>
      <c r="I22" s="174">
        <f t="shared" si="3"/>
        <v>657577</v>
      </c>
      <c r="J22" s="174">
        <f t="shared" si="3"/>
        <v>15000000</v>
      </c>
      <c r="K22" s="174">
        <f t="shared" si="4"/>
        <v>14342423</v>
      </c>
    </row>
    <row r="23" spans="2:11" ht="13.35" customHeight="1">
      <c r="B23" s="175" t="s">
        <v>3802</v>
      </c>
      <c r="C23" s="173">
        <v>58991291</v>
      </c>
      <c r="D23" s="173">
        <v>10000000</v>
      </c>
      <c r="E23" s="180">
        <f t="shared" si="1"/>
        <v>-48991291</v>
      </c>
      <c r="F23" s="173"/>
      <c r="G23" s="173"/>
      <c r="H23" s="173">
        <f t="shared" si="2"/>
        <v>0</v>
      </c>
      <c r="I23" s="173">
        <f t="shared" si="3"/>
        <v>58991291</v>
      </c>
      <c r="J23" s="173">
        <f t="shared" si="3"/>
        <v>10000000</v>
      </c>
      <c r="K23" s="173">
        <f t="shared" si="4"/>
        <v>-48991291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0</v>
      </c>
      <c r="E37" s="172">
        <f t="shared" si="1"/>
        <v>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0</v>
      </c>
      <c r="J37" s="172">
        <f t="shared" si="3"/>
        <v>0</v>
      </c>
      <c r="K37" s="172">
        <f t="shared" si="4"/>
        <v>0</v>
      </c>
    </row>
    <row r="38" spans="2:11" ht="13.35" customHeight="1">
      <c r="B38" s="181" t="s">
        <v>3814</v>
      </c>
      <c r="C38" s="174"/>
      <c r="D38" s="174"/>
      <c r="E38" s="183">
        <f t="shared" si="1"/>
        <v>0</v>
      </c>
      <c r="F38" s="174"/>
      <c r="G38" s="174"/>
      <c r="H38" s="174">
        <f t="shared" si="2"/>
        <v>0</v>
      </c>
      <c r="I38" s="174">
        <f t="shared" si="3"/>
        <v>0</v>
      </c>
      <c r="J38" s="174">
        <f t="shared" si="3"/>
        <v>0</v>
      </c>
      <c r="K38" s="174">
        <f t="shared" si="4"/>
        <v>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1437500</v>
      </c>
      <c r="D40" s="172">
        <f t="shared" ref="D40:G40" si="8">SUM(D41:D44)</f>
        <v>1250000</v>
      </c>
      <c r="E40" s="172">
        <f t="shared" si="1"/>
        <v>-187500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1437500</v>
      </c>
      <c r="J40" s="172">
        <f t="shared" si="3"/>
        <v>1250000</v>
      </c>
      <c r="K40" s="172">
        <f t="shared" si="4"/>
        <v>-187500</v>
      </c>
    </row>
    <row r="41" spans="2:11" ht="13.35" customHeight="1">
      <c r="B41" s="181" t="s">
        <v>3816</v>
      </c>
      <c r="C41" s="174">
        <v>1437500</v>
      </c>
      <c r="D41" s="174">
        <v>1250000</v>
      </c>
      <c r="E41" s="183">
        <f t="shared" si="1"/>
        <v>-187500</v>
      </c>
      <c r="F41" s="174"/>
      <c r="G41" s="174"/>
      <c r="H41" s="174">
        <f t="shared" si="2"/>
        <v>0</v>
      </c>
      <c r="I41" s="174">
        <f t="shared" si="3"/>
        <v>1437500</v>
      </c>
      <c r="J41" s="174">
        <f t="shared" si="3"/>
        <v>1250000</v>
      </c>
      <c r="K41" s="174">
        <f t="shared" si="4"/>
        <v>-187500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0</v>
      </c>
      <c r="D50" s="172">
        <f t="shared" ref="D50:G50" si="10">SUM(D51:D53)</f>
        <v>0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0</v>
      </c>
      <c r="J50" s="172">
        <f t="shared" si="3"/>
        <v>0</v>
      </c>
      <c r="K50" s="172">
        <f t="shared" si="4"/>
        <v>0</v>
      </c>
    </row>
    <row r="51" spans="2:11" ht="13.35" customHeight="1">
      <c r="B51" s="181" t="s">
        <v>3822</v>
      </c>
      <c r="C51" s="174"/>
      <c r="D51" s="174"/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0</v>
      </c>
      <c r="J51" s="174">
        <f t="shared" si="3"/>
        <v>0</v>
      </c>
      <c r="K51" s="174">
        <f t="shared" si="4"/>
        <v>0</v>
      </c>
    </row>
    <row r="52" spans="2:11" ht="13.35" customHeight="1">
      <c r="B52" s="175" t="s">
        <v>3823</v>
      </c>
      <c r="C52" s="173"/>
      <c r="D52" s="173"/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0</v>
      </c>
      <c r="J52" s="173">
        <f t="shared" si="3"/>
        <v>0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 t="shared" ref="C61:D61" si="12">C5+C9+C28+C37+C40+C45+C50+C54</f>
        <v>149114530</v>
      </c>
      <c r="D61" s="178">
        <f t="shared" si="12"/>
        <v>180540730</v>
      </c>
      <c r="E61" s="178">
        <f>D61-C61</f>
        <v>31426200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149114530</v>
      </c>
      <c r="J61" s="178">
        <f t="shared" si="13"/>
        <v>180540730</v>
      </c>
      <c r="K61" s="178">
        <f t="shared" si="13"/>
        <v>31426200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9AF00"/>
  </sheetPr>
  <dimension ref="A1:K61"/>
  <sheetViews>
    <sheetView showGridLines="0" zoomScaleNormal="100" workbookViewId="0">
      <pane xSplit="4" ySplit="4" topLeftCell="F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4.88671875" style="6" customWidth="1"/>
    <col min="4" max="4" width="16.109375" style="6" customWidth="1"/>
    <col min="5" max="5" width="13.44140625" style="6" customWidth="1"/>
    <col min="6" max="6" width="12.88671875" style="6" customWidth="1"/>
    <col min="7" max="7" width="17.109375" style="6" customWidth="1"/>
    <col min="8" max="8" width="14.44140625" style="6" customWidth="1"/>
    <col min="9" max="9" width="13.554687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793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G5" si="0">SUM(D6:D8)</f>
        <v>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193422587</v>
      </c>
      <c r="D9" s="172">
        <f t="shared" ref="D9:G9" si="5">SUM(D10:D27)</f>
        <v>196855103</v>
      </c>
      <c r="E9" s="172">
        <f t="shared" si="1"/>
        <v>3432516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193422587</v>
      </c>
      <c r="J9" s="172">
        <f t="shared" si="3"/>
        <v>196855103</v>
      </c>
      <c r="K9" s="172">
        <f t="shared" si="4"/>
        <v>3432516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>
        <v>50945830</v>
      </c>
      <c r="E14" s="182">
        <f t="shared" si="1"/>
        <v>50945830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50945830</v>
      </c>
      <c r="K14" s="174">
        <f t="shared" si="4"/>
        <v>50945830</v>
      </c>
    </row>
    <row r="15" spans="1:11" ht="13.35" customHeight="1">
      <c r="B15" s="175" t="s">
        <v>3794</v>
      </c>
      <c r="C15" s="173">
        <v>126836843</v>
      </c>
      <c r="D15" s="173">
        <v>75891012</v>
      </c>
      <c r="E15" s="180">
        <f t="shared" si="1"/>
        <v>-50945831</v>
      </c>
      <c r="F15" s="173"/>
      <c r="G15" s="173"/>
      <c r="H15" s="173">
        <f t="shared" si="2"/>
        <v>0</v>
      </c>
      <c r="I15" s="173">
        <f t="shared" si="3"/>
        <v>126836843</v>
      </c>
      <c r="J15" s="173">
        <f t="shared" si="3"/>
        <v>75891012</v>
      </c>
      <c r="K15" s="173">
        <f t="shared" si="4"/>
        <v>-50945831</v>
      </c>
    </row>
    <row r="16" spans="1:11" ht="13.35" customHeight="1">
      <c r="B16" s="181" t="s">
        <v>3795</v>
      </c>
      <c r="C16" s="174">
        <v>2997042</v>
      </c>
      <c r="D16" s="174">
        <v>3411646</v>
      </c>
      <c r="E16" s="182">
        <f t="shared" si="1"/>
        <v>414604</v>
      </c>
      <c r="F16" s="174"/>
      <c r="G16" s="174"/>
      <c r="H16" s="174">
        <f t="shared" si="2"/>
        <v>0</v>
      </c>
      <c r="I16" s="174">
        <f t="shared" si="3"/>
        <v>2997042</v>
      </c>
      <c r="J16" s="174">
        <f t="shared" si="3"/>
        <v>3411646</v>
      </c>
      <c r="K16" s="174">
        <f t="shared" si="4"/>
        <v>414604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10484922</v>
      </c>
      <c r="D18" s="174">
        <v>12014126</v>
      </c>
      <c r="E18" s="182">
        <f t="shared" si="1"/>
        <v>1529204</v>
      </c>
      <c r="F18" s="174"/>
      <c r="G18" s="174"/>
      <c r="H18" s="174">
        <f t="shared" si="2"/>
        <v>0</v>
      </c>
      <c r="I18" s="174">
        <f t="shared" si="3"/>
        <v>10484922</v>
      </c>
      <c r="J18" s="174">
        <f t="shared" si="3"/>
        <v>12014126</v>
      </c>
      <c r="K18" s="174">
        <f t="shared" si="4"/>
        <v>1529204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>
        <v>24375321</v>
      </c>
      <c r="D20" s="174">
        <v>25864030</v>
      </c>
      <c r="E20" s="182">
        <f t="shared" si="1"/>
        <v>1488709</v>
      </c>
      <c r="F20" s="174"/>
      <c r="G20" s="174"/>
      <c r="H20" s="174">
        <f t="shared" si="2"/>
        <v>0</v>
      </c>
      <c r="I20" s="174">
        <f t="shared" si="3"/>
        <v>24375321</v>
      </c>
      <c r="J20" s="174">
        <f t="shared" si="3"/>
        <v>25864030</v>
      </c>
      <c r="K20" s="174">
        <f t="shared" si="4"/>
        <v>1488709</v>
      </c>
    </row>
    <row r="21" spans="2:11" ht="13.35" customHeight="1">
      <c r="B21" s="175" t="s">
        <v>3800</v>
      </c>
      <c r="C21" s="173">
        <v>28728459</v>
      </c>
      <c r="D21" s="173">
        <v>28728459</v>
      </c>
      <c r="E21" s="180">
        <f t="shared" si="1"/>
        <v>0</v>
      </c>
      <c r="F21" s="173"/>
      <c r="G21" s="173"/>
      <c r="H21" s="173">
        <f t="shared" si="2"/>
        <v>0</v>
      </c>
      <c r="I21" s="173">
        <f t="shared" si="3"/>
        <v>28728459</v>
      </c>
      <c r="J21" s="173">
        <f t="shared" si="3"/>
        <v>28728459</v>
      </c>
      <c r="K21" s="173">
        <f t="shared" si="4"/>
        <v>0</v>
      </c>
    </row>
    <row r="22" spans="2:11" ht="13.35" customHeight="1">
      <c r="B22" s="181" t="s">
        <v>3801</v>
      </c>
      <c r="C22" s="174"/>
      <c r="D22" s="174"/>
      <c r="E22" s="182">
        <f t="shared" si="1"/>
        <v>0</v>
      </c>
      <c r="F22" s="174"/>
      <c r="G22" s="174"/>
      <c r="H22" s="174">
        <f t="shared" si="2"/>
        <v>0</v>
      </c>
      <c r="I22" s="174">
        <f t="shared" si="3"/>
        <v>0</v>
      </c>
      <c r="J22" s="174">
        <f t="shared" si="3"/>
        <v>0</v>
      </c>
      <c r="K22" s="174">
        <f t="shared" si="4"/>
        <v>0</v>
      </c>
    </row>
    <row r="23" spans="2:11" ht="13.35" customHeight="1">
      <c r="B23" s="175" t="s">
        <v>3802</v>
      </c>
      <c r="C23" s="173"/>
      <c r="D23" s="173"/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0</v>
      </c>
      <c r="J23" s="173">
        <f t="shared" si="3"/>
        <v>0</v>
      </c>
      <c r="K23" s="173">
        <f t="shared" si="4"/>
        <v>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65561450</v>
      </c>
      <c r="D28" s="172">
        <f t="shared" ref="D28:G28" si="6">SUM(D29:D36)</f>
        <v>65561450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65561450</v>
      </c>
      <c r="J28" s="172">
        <f t="shared" si="3"/>
        <v>65561450</v>
      </c>
      <c r="K28" s="172">
        <f t="shared" si="4"/>
        <v>0</v>
      </c>
    </row>
    <row r="29" spans="2:11" ht="13.35" customHeight="1">
      <c r="B29" s="181" t="s">
        <v>3807</v>
      </c>
      <c r="C29" s="174">
        <v>16236000</v>
      </c>
      <c r="D29" s="174">
        <v>16236000</v>
      </c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16236000</v>
      </c>
      <c r="J29" s="174">
        <f t="shared" si="3"/>
        <v>16236000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>
        <v>49325450</v>
      </c>
      <c r="D32" s="173">
        <v>49325450</v>
      </c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49325450</v>
      </c>
      <c r="J32" s="173">
        <f t="shared" si="3"/>
        <v>49325450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248182199</v>
      </c>
      <c r="D37" s="172">
        <f t="shared" ref="D37:G37" si="7">+SUM(D38:D39)</f>
        <v>125624633</v>
      </c>
      <c r="E37" s="172">
        <f t="shared" si="1"/>
        <v>-122557566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248182199</v>
      </c>
      <c r="J37" s="172">
        <f t="shared" si="3"/>
        <v>125624633</v>
      </c>
      <c r="K37" s="172">
        <f t="shared" si="4"/>
        <v>-122557566</v>
      </c>
    </row>
    <row r="38" spans="2:11" ht="13.35" customHeight="1">
      <c r="B38" s="181" t="s">
        <v>3814</v>
      </c>
      <c r="C38" s="174">
        <v>248182199</v>
      </c>
      <c r="D38" s="174">
        <v>125624633</v>
      </c>
      <c r="E38" s="183">
        <f t="shared" si="1"/>
        <v>-122557566</v>
      </c>
      <c r="F38" s="174"/>
      <c r="G38" s="174"/>
      <c r="H38" s="174">
        <f t="shared" si="2"/>
        <v>0</v>
      </c>
      <c r="I38" s="174">
        <f t="shared" si="3"/>
        <v>248182199</v>
      </c>
      <c r="J38" s="174">
        <f t="shared" si="3"/>
        <v>125624633</v>
      </c>
      <c r="K38" s="174">
        <f t="shared" si="4"/>
        <v>-122557566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2932500</v>
      </c>
      <c r="D40" s="172">
        <f t="shared" ref="D40:G40" si="8">SUM(D41:D44)</f>
        <v>0</v>
      </c>
      <c r="E40" s="172">
        <f t="shared" si="1"/>
        <v>-2932500</v>
      </c>
      <c r="F40" s="172">
        <f t="shared" si="8"/>
        <v>0</v>
      </c>
      <c r="G40" s="172">
        <f t="shared" si="8"/>
        <v>2932500</v>
      </c>
      <c r="H40" s="172">
        <f t="shared" si="2"/>
        <v>2932500</v>
      </c>
      <c r="I40" s="172">
        <f t="shared" si="3"/>
        <v>2932500</v>
      </c>
      <c r="J40" s="172">
        <f t="shared" si="3"/>
        <v>2932500</v>
      </c>
      <c r="K40" s="172">
        <f t="shared" si="4"/>
        <v>0</v>
      </c>
    </row>
    <row r="41" spans="2:11" ht="13.35" customHeight="1">
      <c r="B41" s="181" t="s">
        <v>3816</v>
      </c>
      <c r="C41" s="174">
        <v>2932500</v>
      </c>
      <c r="D41" s="174">
        <v>0</v>
      </c>
      <c r="E41" s="183">
        <f t="shared" si="1"/>
        <v>-2932500</v>
      </c>
      <c r="F41" s="174"/>
      <c r="G41" s="174">
        <v>2932500</v>
      </c>
      <c r="H41" s="174">
        <f t="shared" si="2"/>
        <v>2932500</v>
      </c>
      <c r="I41" s="174">
        <f t="shared" si="3"/>
        <v>2932500</v>
      </c>
      <c r="J41" s="174">
        <f t="shared" si="3"/>
        <v>2932500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43767999</v>
      </c>
      <c r="D50" s="172">
        <f t="shared" ref="D50:G50" si="10">SUM(D51:D53)</f>
        <v>43767999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43767999</v>
      </c>
      <c r="J50" s="172">
        <f t="shared" si="3"/>
        <v>43767999</v>
      </c>
      <c r="K50" s="172">
        <f t="shared" si="4"/>
        <v>0</v>
      </c>
    </row>
    <row r="51" spans="2:11" ht="13.35" customHeight="1">
      <c r="B51" s="181" t="s">
        <v>3822</v>
      </c>
      <c r="C51" s="174">
        <v>33588561</v>
      </c>
      <c r="D51" s="174">
        <v>33588563</v>
      </c>
      <c r="E51" s="183">
        <f t="shared" si="1"/>
        <v>2</v>
      </c>
      <c r="F51" s="174"/>
      <c r="G51" s="174"/>
      <c r="H51" s="174">
        <f t="shared" si="2"/>
        <v>0</v>
      </c>
      <c r="I51" s="174">
        <f t="shared" si="3"/>
        <v>33588561</v>
      </c>
      <c r="J51" s="174">
        <f t="shared" si="3"/>
        <v>33588563</v>
      </c>
      <c r="K51" s="174">
        <f t="shared" si="4"/>
        <v>2</v>
      </c>
    </row>
    <row r="52" spans="2:11" ht="13.35" customHeight="1">
      <c r="B52" s="175" t="s">
        <v>3823</v>
      </c>
      <c r="C52" s="173">
        <v>10179438</v>
      </c>
      <c r="D52" s="173">
        <v>10179436</v>
      </c>
      <c r="E52" s="177">
        <f t="shared" si="1"/>
        <v>-2</v>
      </c>
      <c r="F52" s="173"/>
      <c r="G52" s="173"/>
      <c r="H52" s="173">
        <f t="shared" si="2"/>
        <v>0</v>
      </c>
      <c r="I52" s="173">
        <f t="shared" si="3"/>
        <v>10179438</v>
      </c>
      <c r="J52" s="173">
        <f t="shared" si="3"/>
        <v>10179436</v>
      </c>
      <c r="K52" s="173">
        <f t="shared" si="4"/>
        <v>-2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553866735</v>
      </c>
      <c r="D61" s="178">
        <f t="shared" ref="D61:E61" si="12">D5+D9+D28+D37+D40+D45+D50+D54</f>
        <v>431809185</v>
      </c>
      <c r="E61" s="178">
        <f t="shared" si="12"/>
        <v>-122057550</v>
      </c>
      <c r="F61" s="178">
        <f t="shared" ref="F61:K61" si="13">F5+F9+F28+F37+F40+F45+F50</f>
        <v>0</v>
      </c>
      <c r="G61" s="178">
        <f t="shared" si="13"/>
        <v>2932500</v>
      </c>
      <c r="H61" s="178">
        <f t="shared" si="13"/>
        <v>2932500</v>
      </c>
      <c r="I61" s="178">
        <f t="shared" si="13"/>
        <v>553866735</v>
      </c>
      <c r="J61" s="178">
        <f t="shared" si="13"/>
        <v>434741685</v>
      </c>
      <c r="K61" s="178">
        <f t="shared" si="13"/>
        <v>-119125050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9AF00"/>
  </sheetPr>
  <dimension ref="A1:K61"/>
  <sheetViews>
    <sheetView showGridLines="0" zoomScaleNormal="100" workbookViewId="0">
      <pane xSplit="4" ySplit="4" topLeftCell="E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1.88671875" style="8" customWidth="1"/>
    <col min="3" max="3" width="14.88671875" style="6" customWidth="1"/>
    <col min="4" max="4" width="16.109375" style="6" customWidth="1"/>
    <col min="5" max="5" width="18" style="6" customWidth="1"/>
    <col min="6" max="6" width="12.88671875" style="22" customWidth="1"/>
    <col min="7" max="7" width="17.109375" style="6" customWidth="1"/>
    <col min="8" max="8" width="14.44140625" style="6" customWidth="1"/>
    <col min="9" max="9" width="19.88671875" style="6" customWidth="1"/>
    <col min="10" max="10" width="17.88671875" style="6" customWidth="1"/>
    <col min="11" max="11" width="18.5546875" style="22" customWidth="1"/>
    <col min="12" max="16384" width="11.5546875" style="4"/>
  </cols>
  <sheetData>
    <row r="1" spans="1:11" ht="13.35" customHeight="1">
      <c r="A1" s="4" t="s">
        <v>3777</v>
      </c>
      <c r="B1" s="8" t="s">
        <v>728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G5" si="0">SUM(D6:D8)</f>
        <v>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395017869</v>
      </c>
      <c r="D9" s="172">
        <f t="shared" ref="D9:G9" si="5">SUM(D10:D27)</f>
        <v>0</v>
      </c>
      <c r="E9" s="172">
        <f t="shared" si="1"/>
        <v>-395017869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395017869</v>
      </c>
      <c r="J9" s="172">
        <f t="shared" si="3"/>
        <v>0</v>
      </c>
      <c r="K9" s="172">
        <f t="shared" si="4"/>
        <v>-395017869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/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0</v>
      </c>
      <c r="K15" s="173">
        <f t="shared" si="4"/>
        <v>0</v>
      </c>
    </row>
    <row r="16" spans="1:11" ht="13.35" customHeight="1">
      <c r="B16" s="181" t="s">
        <v>3795</v>
      </c>
      <c r="C16" s="174">
        <v>2788134</v>
      </c>
      <c r="D16" s="174"/>
      <c r="E16" s="182">
        <f t="shared" si="1"/>
        <v>-2788134</v>
      </c>
      <c r="F16" s="174"/>
      <c r="G16" s="174"/>
      <c r="H16" s="174">
        <f t="shared" si="2"/>
        <v>0</v>
      </c>
      <c r="I16" s="174">
        <f t="shared" si="3"/>
        <v>2788134</v>
      </c>
      <c r="J16" s="174">
        <f t="shared" si="3"/>
        <v>0</v>
      </c>
      <c r="K16" s="174">
        <f t="shared" si="4"/>
        <v>-2788134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356">
        <v>9709954</v>
      </c>
      <c r="D18" s="174"/>
      <c r="E18" s="182">
        <f t="shared" si="1"/>
        <v>-9709954</v>
      </c>
      <c r="F18" s="174"/>
      <c r="G18" s="174"/>
      <c r="H18" s="174">
        <f t="shared" si="2"/>
        <v>0</v>
      </c>
      <c r="I18" s="174">
        <f t="shared" si="3"/>
        <v>9709954</v>
      </c>
      <c r="J18" s="174">
        <f t="shared" si="3"/>
        <v>0</v>
      </c>
      <c r="K18" s="174">
        <f t="shared" si="4"/>
        <v>-9709954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>
        <v>305611754</v>
      </c>
      <c r="D20" s="174"/>
      <c r="E20" s="182">
        <f t="shared" si="1"/>
        <v>-305611754</v>
      </c>
      <c r="F20" s="174"/>
      <c r="G20" s="174"/>
      <c r="H20" s="174">
        <f t="shared" si="2"/>
        <v>0</v>
      </c>
      <c r="I20" s="174">
        <f t="shared" si="3"/>
        <v>305611754</v>
      </c>
      <c r="J20" s="174">
        <f t="shared" si="3"/>
        <v>0</v>
      </c>
      <c r="K20" s="174">
        <f t="shared" si="4"/>
        <v>-305611754</v>
      </c>
    </row>
    <row r="21" spans="2:11" ht="13.35" customHeight="1">
      <c r="B21" s="175" t="s">
        <v>3800</v>
      </c>
      <c r="C21" s="173">
        <v>65836703</v>
      </c>
      <c r="D21" s="173"/>
      <c r="E21" s="180">
        <f t="shared" si="1"/>
        <v>-65836703</v>
      </c>
      <c r="F21" s="173"/>
      <c r="G21" s="173"/>
      <c r="H21" s="173">
        <f t="shared" si="2"/>
        <v>0</v>
      </c>
      <c r="I21" s="173">
        <f t="shared" si="3"/>
        <v>65836703</v>
      </c>
      <c r="J21" s="173">
        <f t="shared" si="3"/>
        <v>0</v>
      </c>
      <c r="K21" s="173">
        <f t="shared" si="4"/>
        <v>-65836703</v>
      </c>
    </row>
    <row r="22" spans="2:11" ht="13.35" customHeight="1">
      <c r="B22" s="181" t="s">
        <v>3801</v>
      </c>
      <c r="C22" s="174">
        <v>11071324</v>
      </c>
      <c r="D22" s="174"/>
      <c r="E22" s="182">
        <f t="shared" si="1"/>
        <v>-11071324</v>
      </c>
      <c r="F22" s="174"/>
      <c r="G22" s="174"/>
      <c r="H22" s="174">
        <f t="shared" si="2"/>
        <v>0</v>
      </c>
      <c r="I22" s="174">
        <f t="shared" si="3"/>
        <v>11071324</v>
      </c>
      <c r="J22" s="174">
        <f t="shared" si="3"/>
        <v>0</v>
      </c>
      <c r="K22" s="174">
        <f t="shared" si="4"/>
        <v>-11071324</v>
      </c>
    </row>
    <row r="23" spans="2:11" ht="13.35" customHeight="1">
      <c r="B23" s="175" t="s">
        <v>3802</v>
      </c>
      <c r="C23" s="173"/>
      <c r="D23" s="173"/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0</v>
      </c>
      <c r="J23" s="173">
        <f t="shared" si="3"/>
        <v>0</v>
      </c>
      <c r="K23" s="173">
        <f t="shared" si="4"/>
        <v>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10350000</v>
      </c>
      <c r="D28" s="172">
        <f t="shared" ref="D28:G28" si="6">SUM(D29:D36)</f>
        <v>10350000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10350000</v>
      </c>
      <c r="J28" s="172">
        <f t="shared" si="3"/>
        <v>10350000</v>
      </c>
      <c r="K28" s="172">
        <f t="shared" si="4"/>
        <v>0</v>
      </c>
    </row>
    <row r="29" spans="2:11" ht="13.35" customHeight="1">
      <c r="B29" s="181" t="s">
        <v>3807</v>
      </c>
      <c r="C29" s="174">
        <v>10350000</v>
      </c>
      <c r="D29" s="174">
        <v>10350000</v>
      </c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10350000</v>
      </c>
      <c r="J29" s="174">
        <f t="shared" si="3"/>
        <v>10350000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73437144</v>
      </c>
      <c r="E37" s="172">
        <f t="shared" si="1"/>
        <v>73437144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0</v>
      </c>
      <c r="J37" s="172">
        <f t="shared" si="3"/>
        <v>73437144</v>
      </c>
      <c r="K37" s="172">
        <f t="shared" si="4"/>
        <v>73437144</v>
      </c>
    </row>
    <row r="38" spans="2:11" ht="13.35" customHeight="1">
      <c r="B38" s="181" t="s">
        <v>3814</v>
      </c>
      <c r="C38" s="174"/>
      <c r="D38" s="174">
        <v>73437144</v>
      </c>
      <c r="E38" s="183">
        <f t="shared" si="1"/>
        <v>73437144</v>
      </c>
      <c r="F38" s="174"/>
      <c r="G38" s="174"/>
      <c r="H38" s="174">
        <f t="shared" si="2"/>
        <v>0</v>
      </c>
      <c r="I38" s="174">
        <f t="shared" si="3"/>
        <v>0</v>
      </c>
      <c r="J38" s="174">
        <f t="shared" si="3"/>
        <v>73437144</v>
      </c>
      <c r="K38" s="174">
        <f t="shared" si="4"/>
        <v>73437144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0</v>
      </c>
      <c r="D40" s="172">
        <f t="shared" ref="D40:G40" si="8">SUM(D41:D44)</f>
        <v>0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0</v>
      </c>
      <c r="J40" s="172">
        <f t="shared" si="3"/>
        <v>0</v>
      </c>
      <c r="K40" s="172">
        <f t="shared" si="4"/>
        <v>0</v>
      </c>
    </row>
    <row r="41" spans="2:11" ht="13.35" customHeight="1">
      <c r="B41" s="181" t="s">
        <v>3816</v>
      </c>
      <c r="C41" s="174"/>
      <c r="D41" s="174"/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0</v>
      </c>
      <c r="J41" s="174">
        <f t="shared" si="3"/>
        <v>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61060123</v>
      </c>
      <c r="D50" s="172">
        <f t="shared" ref="D50:G50" si="10">SUM(D51:D53)</f>
        <v>0</v>
      </c>
      <c r="E50" s="172">
        <f t="shared" si="1"/>
        <v>-61060123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61060123</v>
      </c>
      <c r="J50" s="172">
        <f t="shared" si="3"/>
        <v>0</v>
      </c>
      <c r="K50" s="172">
        <f t="shared" si="4"/>
        <v>-61060123</v>
      </c>
    </row>
    <row r="51" spans="2:11" ht="13.35" customHeight="1">
      <c r="B51" s="181" t="s">
        <v>3822</v>
      </c>
      <c r="C51" s="174">
        <v>51301675</v>
      </c>
      <c r="D51" s="174"/>
      <c r="E51" s="183">
        <f t="shared" si="1"/>
        <v>-51301675</v>
      </c>
      <c r="F51" s="174"/>
      <c r="G51" s="174"/>
      <c r="H51" s="174">
        <f t="shared" si="2"/>
        <v>0</v>
      </c>
      <c r="I51" s="174">
        <f t="shared" si="3"/>
        <v>51301675</v>
      </c>
      <c r="J51" s="174">
        <f t="shared" si="3"/>
        <v>0</v>
      </c>
      <c r="K51" s="174">
        <f t="shared" si="4"/>
        <v>-51301675</v>
      </c>
    </row>
    <row r="52" spans="2:11" ht="13.35" customHeight="1">
      <c r="B52" s="175" t="s">
        <v>3823</v>
      </c>
      <c r="C52" s="173">
        <v>9758448</v>
      </c>
      <c r="D52" s="173"/>
      <c r="E52" s="177">
        <f t="shared" si="1"/>
        <v>-9758448</v>
      </c>
      <c r="F52" s="173"/>
      <c r="G52" s="173"/>
      <c r="H52" s="173">
        <f t="shared" si="2"/>
        <v>0</v>
      </c>
      <c r="I52" s="173">
        <f t="shared" si="3"/>
        <v>9758448</v>
      </c>
      <c r="J52" s="173">
        <f t="shared" si="3"/>
        <v>0</v>
      </c>
      <c r="K52" s="173">
        <f t="shared" si="4"/>
        <v>-9758448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466427992</v>
      </c>
      <c r="D61" s="178">
        <f t="shared" ref="D61:E61" si="12">D5+D9+D28+D37+D40+D45+D50+D54</f>
        <v>83787144</v>
      </c>
      <c r="E61" s="178">
        <f t="shared" si="12"/>
        <v>-382640848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466427992</v>
      </c>
      <c r="J61" s="178">
        <f t="shared" si="13"/>
        <v>83787144</v>
      </c>
      <c r="K61" s="178">
        <f t="shared" si="13"/>
        <v>-382640848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9AF00"/>
  </sheetPr>
  <dimension ref="A1:K61"/>
  <sheetViews>
    <sheetView showGridLines="0" zoomScaleNormal="100" workbookViewId="0">
      <pane xSplit="4" ySplit="4" topLeftCell="F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4.88671875" style="6" customWidth="1"/>
    <col min="4" max="4" width="16.109375" style="6" customWidth="1"/>
    <col min="5" max="5" width="13.44140625" style="6" customWidth="1"/>
    <col min="6" max="6" width="12.88671875" style="6" customWidth="1"/>
    <col min="7" max="7" width="17.109375" style="6" customWidth="1"/>
    <col min="8" max="8" width="14.44140625" style="6" customWidth="1"/>
    <col min="9" max="9" width="14.554687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733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5" t="s">
        <v>3779</v>
      </c>
      <c r="C3" s="446" t="s">
        <v>3780</v>
      </c>
      <c r="D3" s="446"/>
      <c r="E3" s="446"/>
      <c r="F3" s="446" t="s">
        <v>3781</v>
      </c>
      <c r="G3" s="446"/>
      <c r="H3" s="446"/>
      <c r="I3" s="446" t="s">
        <v>3782</v>
      </c>
      <c r="J3" s="446"/>
      <c r="K3" s="446"/>
    </row>
    <row r="4" spans="1:11" ht="13.35" customHeight="1">
      <c r="B4" s="445"/>
      <c r="C4" s="352" t="s">
        <v>3783</v>
      </c>
      <c r="D4" s="352" t="s">
        <v>3784</v>
      </c>
      <c r="E4" s="359" t="s">
        <v>3785</v>
      </c>
      <c r="F4" s="352" t="s">
        <v>3783</v>
      </c>
      <c r="G4" s="352" t="s">
        <v>3784</v>
      </c>
      <c r="H4" s="352" t="s">
        <v>3785</v>
      </c>
      <c r="I4" s="352" t="s">
        <v>3783</v>
      </c>
      <c r="J4" s="352" t="s">
        <v>3784</v>
      </c>
      <c r="K4" s="352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G5" si="0">SUM(D6:D8)</f>
        <v>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111282052</v>
      </c>
      <c r="D9" s="172">
        <f t="shared" ref="D9:G9" si="5">SUM(D10:D27)</f>
        <v>108582052</v>
      </c>
      <c r="E9" s="172">
        <f t="shared" si="1"/>
        <v>-2700000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111282052</v>
      </c>
      <c r="J9" s="172">
        <f t="shared" si="3"/>
        <v>108582052</v>
      </c>
      <c r="K9" s="172">
        <f t="shared" si="4"/>
        <v>-2700000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/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0</v>
      </c>
      <c r="K15" s="173">
        <f t="shared" si="4"/>
        <v>0</v>
      </c>
    </row>
    <row r="16" spans="1:11" ht="13.35" customHeight="1">
      <c r="B16" s="181" t="s">
        <v>3795</v>
      </c>
      <c r="C16" s="174">
        <v>4718447</v>
      </c>
      <c r="D16" s="174">
        <v>4718447</v>
      </c>
      <c r="E16" s="182">
        <f t="shared" si="1"/>
        <v>0</v>
      </c>
      <c r="F16" s="174"/>
      <c r="G16" s="174"/>
      <c r="H16" s="174">
        <f t="shared" si="2"/>
        <v>0</v>
      </c>
      <c r="I16" s="174">
        <f t="shared" si="3"/>
        <v>4718447</v>
      </c>
      <c r="J16" s="174">
        <f t="shared" si="3"/>
        <v>4718447</v>
      </c>
      <c r="K16" s="174">
        <f t="shared" si="4"/>
        <v>0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16473216</v>
      </c>
      <c r="D18" s="174">
        <v>16473216</v>
      </c>
      <c r="E18" s="182">
        <f t="shared" si="1"/>
        <v>0</v>
      </c>
      <c r="F18" s="174"/>
      <c r="G18" s="174"/>
      <c r="H18" s="174">
        <f t="shared" si="2"/>
        <v>0</v>
      </c>
      <c r="I18" s="174">
        <f t="shared" si="3"/>
        <v>16473216</v>
      </c>
      <c r="J18" s="174">
        <f t="shared" si="3"/>
        <v>16473216</v>
      </c>
      <c r="K18" s="174">
        <f t="shared" si="4"/>
        <v>0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85143584</v>
      </c>
      <c r="D21" s="173">
        <v>85143584</v>
      </c>
      <c r="E21" s="180">
        <f t="shared" si="1"/>
        <v>0</v>
      </c>
      <c r="F21" s="173"/>
      <c r="G21" s="173"/>
      <c r="H21" s="173">
        <f t="shared" si="2"/>
        <v>0</v>
      </c>
      <c r="I21" s="173">
        <f t="shared" si="3"/>
        <v>85143584</v>
      </c>
      <c r="J21" s="173">
        <f t="shared" si="3"/>
        <v>85143584</v>
      </c>
      <c r="K21" s="173">
        <f t="shared" si="4"/>
        <v>0</v>
      </c>
    </row>
    <row r="22" spans="2:11" ht="13.35" customHeight="1">
      <c r="B22" s="181" t="s">
        <v>3801</v>
      </c>
      <c r="C22" s="174">
        <v>2246805</v>
      </c>
      <c r="D22" s="174">
        <v>2246805</v>
      </c>
      <c r="E22" s="182">
        <f t="shared" si="1"/>
        <v>0</v>
      </c>
      <c r="F22" s="174"/>
      <c r="G22" s="174"/>
      <c r="H22" s="174">
        <f t="shared" si="2"/>
        <v>0</v>
      </c>
      <c r="I22" s="174">
        <f t="shared" si="3"/>
        <v>2246805</v>
      </c>
      <c r="J22" s="174">
        <f t="shared" si="3"/>
        <v>2246805</v>
      </c>
      <c r="K22" s="174">
        <f t="shared" si="4"/>
        <v>0</v>
      </c>
    </row>
    <row r="23" spans="2:11" ht="13.35" customHeight="1">
      <c r="B23" s="175" t="s">
        <v>3802</v>
      </c>
      <c r="C23" s="173"/>
      <c r="D23" s="173"/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0</v>
      </c>
      <c r="J23" s="173">
        <f t="shared" si="3"/>
        <v>0</v>
      </c>
      <c r="K23" s="173">
        <f t="shared" si="4"/>
        <v>0</v>
      </c>
    </row>
    <row r="24" spans="2:11" ht="13.35" customHeight="1">
      <c r="B24" s="181" t="s">
        <v>3803</v>
      </c>
      <c r="C24" s="174">
        <v>2700000</v>
      </c>
      <c r="D24" s="174"/>
      <c r="E24" s="182">
        <f t="shared" si="1"/>
        <v>-2700000</v>
      </c>
      <c r="F24" s="174"/>
      <c r="G24" s="174"/>
      <c r="H24" s="174">
        <f t="shared" si="2"/>
        <v>0</v>
      </c>
      <c r="I24" s="174">
        <f t="shared" si="3"/>
        <v>2700000</v>
      </c>
      <c r="J24" s="174">
        <f t="shared" si="3"/>
        <v>0</v>
      </c>
      <c r="K24" s="174">
        <f t="shared" si="4"/>
        <v>-2700000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2500000</v>
      </c>
      <c r="D28" s="172">
        <f t="shared" ref="D28:G28" si="6">SUM(D29:D36)</f>
        <v>2500000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2500000</v>
      </c>
      <c r="J28" s="172">
        <f t="shared" si="3"/>
        <v>2500000</v>
      </c>
      <c r="K28" s="172">
        <f t="shared" si="4"/>
        <v>0</v>
      </c>
    </row>
    <row r="29" spans="2:11" ht="13.35" customHeight="1">
      <c r="B29" s="181" t="s">
        <v>3807</v>
      </c>
      <c r="C29" s="174">
        <v>2500000</v>
      </c>
      <c r="D29" s="174">
        <v>2500000</v>
      </c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2500000</v>
      </c>
      <c r="J29" s="174">
        <f t="shared" si="3"/>
        <v>2500000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0</v>
      </c>
      <c r="E37" s="172">
        <f t="shared" si="1"/>
        <v>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0</v>
      </c>
      <c r="J37" s="172">
        <f t="shared" si="3"/>
        <v>0</v>
      </c>
      <c r="K37" s="172">
        <f t="shared" si="4"/>
        <v>0</v>
      </c>
    </row>
    <row r="38" spans="2:11" ht="13.35" customHeight="1">
      <c r="B38" s="181" t="s">
        <v>3814</v>
      </c>
      <c r="C38" s="174"/>
      <c r="D38" s="174"/>
      <c r="E38" s="183">
        <f t="shared" si="1"/>
        <v>0</v>
      </c>
      <c r="F38" s="174"/>
      <c r="G38" s="174"/>
      <c r="H38" s="174">
        <f t="shared" si="2"/>
        <v>0</v>
      </c>
      <c r="I38" s="174">
        <f t="shared" si="3"/>
        <v>0</v>
      </c>
      <c r="J38" s="174">
        <f t="shared" si="3"/>
        <v>0</v>
      </c>
      <c r="K38" s="174">
        <f t="shared" si="4"/>
        <v>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0</v>
      </c>
      <c r="D40" s="172">
        <f t="shared" ref="D40:G40" si="8">SUM(D41:D44)</f>
        <v>0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0</v>
      </c>
      <c r="J40" s="172">
        <f t="shared" si="3"/>
        <v>0</v>
      </c>
      <c r="K40" s="172">
        <f t="shared" si="4"/>
        <v>0</v>
      </c>
    </row>
    <row r="41" spans="2:11" ht="13.35" customHeight="1">
      <c r="B41" s="181" t="s">
        <v>3816</v>
      </c>
      <c r="C41" s="174"/>
      <c r="D41" s="174"/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0</v>
      </c>
      <c r="J41" s="174">
        <f t="shared" si="3"/>
        <v>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119731503</v>
      </c>
      <c r="D50" s="172">
        <f t="shared" ref="D50:G50" si="10">SUM(D51:D53)</f>
        <v>119731503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119731503</v>
      </c>
      <c r="J50" s="172">
        <f t="shared" si="3"/>
        <v>119731503</v>
      </c>
      <c r="K50" s="172">
        <f t="shared" si="4"/>
        <v>0</v>
      </c>
    </row>
    <row r="51" spans="2:11" ht="13.35" customHeight="1">
      <c r="B51" s="181" t="s">
        <v>3822</v>
      </c>
      <c r="C51" s="174">
        <v>92205310</v>
      </c>
      <c r="D51" s="174">
        <v>92205310</v>
      </c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92205310</v>
      </c>
      <c r="J51" s="174">
        <f t="shared" si="3"/>
        <v>92205310</v>
      </c>
      <c r="K51" s="174">
        <f t="shared" si="4"/>
        <v>0</v>
      </c>
    </row>
    <row r="52" spans="2:11" ht="13.35" customHeight="1">
      <c r="B52" s="175" t="s">
        <v>3823</v>
      </c>
      <c r="C52" s="173">
        <v>27526193</v>
      </c>
      <c r="D52" s="173">
        <v>27526193</v>
      </c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27526193</v>
      </c>
      <c r="J52" s="173">
        <f t="shared" si="3"/>
        <v>27526193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>
        <f t="shared" ref="C54:G54" si="11">SUM(C55:C56)</f>
        <v>0</v>
      </c>
      <c r="D54" s="172">
        <f t="shared" si="11"/>
        <v>0</v>
      </c>
      <c r="E54" s="172">
        <f t="shared" si="1"/>
        <v>0</v>
      </c>
      <c r="F54" s="172">
        <f t="shared" si="11"/>
        <v>0</v>
      </c>
      <c r="G54" s="172">
        <f t="shared" si="11"/>
        <v>0</v>
      </c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2">SUM(D58:D60)</f>
        <v>0</v>
      </c>
      <c r="E57" s="172">
        <f t="shared" si="1"/>
        <v>0</v>
      </c>
      <c r="F57" s="172">
        <f t="shared" si="12"/>
        <v>0</v>
      </c>
      <c r="G57" s="172">
        <f t="shared" si="12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233513555</v>
      </c>
      <c r="D61" s="178">
        <f t="shared" ref="D61:E61" si="13">D5+D9+D28+D37+D40+D45+D50+D54</f>
        <v>230813555</v>
      </c>
      <c r="E61" s="178">
        <f t="shared" si="13"/>
        <v>-2700000</v>
      </c>
      <c r="F61" s="178">
        <f t="shared" ref="F61:K61" si="14">F5+F9+F28+F37+F40+F45+F50+F54+F57</f>
        <v>0</v>
      </c>
      <c r="G61" s="178">
        <f t="shared" si="14"/>
        <v>0</v>
      </c>
      <c r="H61" s="178">
        <f t="shared" si="14"/>
        <v>0</v>
      </c>
      <c r="I61" s="178">
        <f t="shared" si="14"/>
        <v>233513555</v>
      </c>
      <c r="J61" s="178">
        <f t="shared" si="14"/>
        <v>230813555</v>
      </c>
      <c r="K61" s="178">
        <f t="shared" si="14"/>
        <v>-2700000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9AF00"/>
  </sheetPr>
  <dimension ref="A1:AO61"/>
  <sheetViews>
    <sheetView showGridLines="0" zoomScaleNormal="100" workbookViewId="0">
      <pane xSplit="4" ySplit="4" topLeftCell="F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4.88671875" style="4" customWidth="1"/>
    <col min="4" max="4" width="16.109375" style="4" customWidth="1"/>
    <col min="5" max="5" width="13.44140625" style="6" customWidth="1"/>
    <col min="6" max="6" width="12.88671875" style="6" customWidth="1"/>
    <col min="7" max="7" width="17.109375" style="6" customWidth="1"/>
    <col min="8" max="8" width="14.44140625" style="6" customWidth="1"/>
    <col min="9" max="9" width="12.44140625" style="6" bestFit="1" customWidth="1"/>
    <col min="10" max="10" width="17.88671875" style="6" customWidth="1"/>
    <col min="11" max="11" width="18.5546875" style="6" customWidth="1"/>
    <col min="12" max="41" width="11.5546875" style="5"/>
    <col min="42" max="16384" width="11.5546875" style="4"/>
  </cols>
  <sheetData>
    <row r="1" spans="1:11" ht="13.35" customHeight="1">
      <c r="A1" s="4" t="s">
        <v>3777</v>
      </c>
      <c r="B1" s="8" t="s">
        <v>737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5" t="s">
        <v>3779</v>
      </c>
      <c r="C3" s="446" t="s">
        <v>3780</v>
      </c>
      <c r="D3" s="446"/>
      <c r="E3" s="446"/>
      <c r="F3" s="446" t="s">
        <v>3781</v>
      </c>
      <c r="G3" s="446"/>
      <c r="H3" s="446"/>
      <c r="I3" s="446" t="s">
        <v>3782</v>
      </c>
      <c r="J3" s="446"/>
      <c r="K3" s="446"/>
    </row>
    <row r="4" spans="1:11" ht="13.35" customHeight="1">
      <c r="B4" s="445"/>
      <c r="C4" s="352" t="s">
        <v>3783</v>
      </c>
      <c r="D4" s="352" t="s">
        <v>3784</v>
      </c>
      <c r="E4" s="359" t="s">
        <v>3785</v>
      </c>
      <c r="F4" s="352" t="s">
        <v>3783</v>
      </c>
      <c r="G4" s="352" t="s">
        <v>3784</v>
      </c>
      <c r="H4" s="352" t="s">
        <v>3785</v>
      </c>
      <c r="I4" s="352" t="s">
        <v>3783</v>
      </c>
      <c r="J4" s="352" t="s">
        <v>3784</v>
      </c>
      <c r="K4" s="352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G5" si="0">SUM(D6:D8)</f>
        <v>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501806554</v>
      </c>
      <c r="D9" s="172">
        <f t="shared" ref="D9:G9" si="5">SUM(D10:D27)</f>
        <v>404167016</v>
      </c>
      <c r="E9" s="172">
        <f t="shared" si="1"/>
        <v>-97639538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501806554</v>
      </c>
      <c r="J9" s="172">
        <f t="shared" si="3"/>
        <v>404167016</v>
      </c>
      <c r="K9" s="172">
        <f t="shared" si="4"/>
        <v>-97639538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>
        <v>1250</v>
      </c>
      <c r="D12" s="174">
        <v>1250</v>
      </c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1250</v>
      </c>
      <c r="J12" s="174">
        <f t="shared" si="3"/>
        <v>1250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>
        <v>28948503</v>
      </c>
      <c r="D15" s="173"/>
      <c r="E15" s="180">
        <f t="shared" si="1"/>
        <v>-28948503</v>
      </c>
      <c r="F15" s="173"/>
      <c r="G15" s="173"/>
      <c r="H15" s="173">
        <f t="shared" si="2"/>
        <v>0</v>
      </c>
      <c r="I15" s="173">
        <f t="shared" si="3"/>
        <v>28948503</v>
      </c>
      <c r="J15" s="173">
        <f t="shared" si="3"/>
        <v>0</v>
      </c>
      <c r="K15" s="173">
        <f t="shared" si="4"/>
        <v>-28948503</v>
      </c>
    </row>
    <row r="16" spans="1:11" ht="13.35" customHeight="1">
      <c r="B16" s="181" t="s">
        <v>3795</v>
      </c>
      <c r="C16" s="174">
        <v>3964477</v>
      </c>
      <c r="D16" s="174">
        <v>3562312</v>
      </c>
      <c r="E16" s="182">
        <f t="shared" si="1"/>
        <v>-402165</v>
      </c>
      <c r="F16" s="174"/>
      <c r="G16" s="174"/>
      <c r="H16" s="174">
        <f t="shared" si="2"/>
        <v>0</v>
      </c>
      <c r="I16" s="174">
        <f t="shared" si="3"/>
        <v>3964477</v>
      </c>
      <c r="J16" s="174">
        <f t="shared" si="3"/>
        <v>3562312</v>
      </c>
      <c r="K16" s="174">
        <f t="shared" si="4"/>
        <v>-402165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13875704</v>
      </c>
      <c r="D18" s="174">
        <v>12468121</v>
      </c>
      <c r="E18" s="182">
        <f t="shared" si="1"/>
        <v>-1407583</v>
      </c>
      <c r="F18" s="174"/>
      <c r="G18" s="174"/>
      <c r="H18" s="174">
        <f t="shared" si="2"/>
        <v>0</v>
      </c>
      <c r="I18" s="174">
        <f t="shared" si="3"/>
        <v>13875704</v>
      </c>
      <c r="J18" s="174">
        <f t="shared" si="3"/>
        <v>12468121</v>
      </c>
      <c r="K18" s="174">
        <f t="shared" si="4"/>
        <v>-1407583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>
        <v>359153289</v>
      </c>
      <c r="D20" s="174">
        <v>303385194</v>
      </c>
      <c r="E20" s="182">
        <f t="shared" si="1"/>
        <v>-55768095</v>
      </c>
      <c r="F20" s="174"/>
      <c r="G20" s="174"/>
      <c r="H20" s="174">
        <f t="shared" si="2"/>
        <v>0</v>
      </c>
      <c r="I20" s="174">
        <f t="shared" si="3"/>
        <v>359153289</v>
      </c>
      <c r="J20" s="174">
        <f t="shared" si="3"/>
        <v>303385194</v>
      </c>
      <c r="K20" s="174">
        <f t="shared" si="4"/>
        <v>-55768095</v>
      </c>
    </row>
    <row r="21" spans="2:11" ht="13.35" customHeight="1">
      <c r="B21" s="175" t="s">
        <v>3800</v>
      </c>
      <c r="C21" s="173">
        <v>87433665</v>
      </c>
      <c r="D21" s="173">
        <v>78720730</v>
      </c>
      <c r="E21" s="180">
        <f t="shared" si="1"/>
        <v>-8712935</v>
      </c>
      <c r="F21" s="173"/>
      <c r="G21" s="173"/>
      <c r="H21" s="173">
        <f t="shared" si="2"/>
        <v>0</v>
      </c>
      <c r="I21" s="173">
        <f t="shared" si="3"/>
        <v>87433665</v>
      </c>
      <c r="J21" s="173">
        <f t="shared" si="3"/>
        <v>78720730</v>
      </c>
      <c r="K21" s="173">
        <f t="shared" si="4"/>
        <v>-8712935</v>
      </c>
    </row>
    <row r="22" spans="2:11" ht="13.35" customHeight="1">
      <c r="B22" s="181" t="s">
        <v>3801</v>
      </c>
      <c r="C22" s="174">
        <v>5963385</v>
      </c>
      <c r="D22" s="174">
        <v>5172879</v>
      </c>
      <c r="E22" s="182">
        <f t="shared" si="1"/>
        <v>-790506</v>
      </c>
      <c r="F22" s="174"/>
      <c r="G22" s="174"/>
      <c r="H22" s="174">
        <f t="shared" si="2"/>
        <v>0</v>
      </c>
      <c r="I22" s="174">
        <f t="shared" si="3"/>
        <v>5963385</v>
      </c>
      <c r="J22" s="174">
        <f t="shared" si="3"/>
        <v>5172879</v>
      </c>
      <c r="K22" s="174">
        <f t="shared" si="4"/>
        <v>-790506</v>
      </c>
    </row>
    <row r="23" spans="2:11" ht="13.35" customHeight="1">
      <c r="B23" s="175" t="s">
        <v>3802</v>
      </c>
      <c r="C23" s="173">
        <v>856530</v>
      </c>
      <c r="D23" s="173">
        <v>856530</v>
      </c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856530</v>
      </c>
      <c r="J23" s="173">
        <f t="shared" si="3"/>
        <v>856530</v>
      </c>
      <c r="K23" s="173">
        <f t="shared" si="4"/>
        <v>0</v>
      </c>
    </row>
    <row r="24" spans="2:11" ht="13.35" customHeight="1">
      <c r="B24" s="181" t="s">
        <v>3803</v>
      </c>
      <c r="C24" s="174">
        <v>1609751</v>
      </c>
      <c r="D24" s="174"/>
      <c r="E24" s="182">
        <f t="shared" si="1"/>
        <v>-1609751</v>
      </c>
      <c r="F24" s="174"/>
      <c r="G24" s="174"/>
      <c r="H24" s="174">
        <f t="shared" si="2"/>
        <v>0</v>
      </c>
      <c r="I24" s="174">
        <f t="shared" si="3"/>
        <v>1609751</v>
      </c>
      <c r="J24" s="174">
        <f t="shared" si="3"/>
        <v>0</v>
      </c>
      <c r="K24" s="174">
        <f t="shared" si="4"/>
        <v>-1609751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7303363</v>
      </c>
      <c r="D37" s="172">
        <f t="shared" ref="D37:G37" si="7">+SUM(D38:D39)</f>
        <v>7303363</v>
      </c>
      <c r="E37" s="172">
        <f t="shared" si="1"/>
        <v>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7303363</v>
      </c>
      <c r="J37" s="172">
        <f t="shared" si="3"/>
        <v>7303363</v>
      </c>
      <c r="K37" s="172">
        <f t="shared" si="4"/>
        <v>0</v>
      </c>
    </row>
    <row r="38" spans="2:11" ht="13.35" customHeight="1">
      <c r="B38" s="181" t="s">
        <v>3814</v>
      </c>
      <c r="C38" s="174">
        <v>7303363</v>
      </c>
      <c r="D38" s="174">
        <v>7303363</v>
      </c>
      <c r="E38" s="183">
        <f t="shared" si="1"/>
        <v>0</v>
      </c>
      <c r="F38" s="174"/>
      <c r="G38" s="174"/>
      <c r="H38" s="174">
        <f t="shared" si="2"/>
        <v>0</v>
      </c>
      <c r="I38" s="174">
        <f t="shared" si="3"/>
        <v>7303363</v>
      </c>
      <c r="J38" s="174">
        <f t="shared" si="3"/>
        <v>7303363</v>
      </c>
      <c r="K38" s="174">
        <f t="shared" si="4"/>
        <v>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7705000</v>
      </c>
      <c r="D40" s="172">
        <f t="shared" ref="D40:G40" si="8">SUM(D41:D44)</f>
        <v>5175000</v>
      </c>
      <c r="E40" s="172">
        <f t="shared" si="1"/>
        <v>-2530000</v>
      </c>
      <c r="F40" s="172">
        <f t="shared" si="8"/>
        <v>0</v>
      </c>
      <c r="G40" s="172">
        <f t="shared" si="8"/>
        <v>2530000</v>
      </c>
      <c r="H40" s="172">
        <f t="shared" si="2"/>
        <v>2530000</v>
      </c>
      <c r="I40" s="172">
        <f t="shared" si="3"/>
        <v>7705000</v>
      </c>
      <c r="J40" s="172">
        <f t="shared" si="3"/>
        <v>7705000</v>
      </c>
      <c r="K40" s="172">
        <f t="shared" si="4"/>
        <v>0</v>
      </c>
    </row>
    <row r="41" spans="2:11" ht="13.35" customHeight="1">
      <c r="B41" s="181" t="s">
        <v>3816</v>
      </c>
      <c r="C41" s="174">
        <v>7705000</v>
      </c>
      <c r="D41" s="174">
        <f>2778975+1157906+694744</f>
        <v>4631625</v>
      </c>
      <c r="E41" s="183">
        <f t="shared" si="1"/>
        <v>-3073375</v>
      </c>
      <c r="F41" s="174"/>
      <c r="G41" s="174">
        <v>2530000</v>
      </c>
      <c r="H41" s="174">
        <f t="shared" si="2"/>
        <v>2530000</v>
      </c>
      <c r="I41" s="174">
        <f t="shared" si="3"/>
        <v>7705000</v>
      </c>
      <c r="J41" s="174">
        <f t="shared" si="3"/>
        <v>7161625</v>
      </c>
      <c r="K41" s="174">
        <f t="shared" si="4"/>
        <v>-543375</v>
      </c>
    </row>
    <row r="42" spans="2:11" ht="13.35" customHeight="1">
      <c r="B42" s="355" t="s">
        <v>3832</v>
      </c>
      <c r="C42" s="185"/>
      <c r="D42" s="185">
        <v>25875</v>
      </c>
      <c r="E42" s="354"/>
      <c r="F42" s="185"/>
      <c r="G42" s="185"/>
      <c r="H42" s="185">
        <f t="shared" si="2"/>
        <v>0</v>
      </c>
      <c r="I42" s="185">
        <f t="shared" si="3"/>
        <v>0</v>
      </c>
      <c r="J42" s="185">
        <f t="shared" si="3"/>
        <v>25875</v>
      </c>
      <c r="K42" s="185">
        <f t="shared" si="4"/>
        <v>25875</v>
      </c>
    </row>
    <row r="43" spans="2:11" ht="13.35" customHeight="1">
      <c r="B43" s="181" t="s">
        <v>7370</v>
      </c>
      <c r="C43" s="174"/>
      <c r="D43" s="174">
        <v>517500</v>
      </c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517500</v>
      </c>
      <c r="K43" s="174">
        <f t="shared" si="4"/>
        <v>517500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137226685</v>
      </c>
      <c r="D50" s="172">
        <f t="shared" ref="D50:G50" si="10">SUM(D51:D53)</f>
        <v>137226685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137226685</v>
      </c>
      <c r="J50" s="172">
        <f t="shared" si="3"/>
        <v>137226685</v>
      </c>
      <c r="K50" s="172">
        <f t="shared" si="4"/>
        <v>0</v>
      </c>
    </row>
    <row r="51" spans="2:11" ht="13.35" customHeight="1">
      <c r="B51" s="181" t="s">
        <v>3822</v>
      </c>
      <c r="C51" s="174">
        <v>106662830</v>
      </c>
      <c r="D51" s="174">
        <v>106662830</v>
      </c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106662830</v>
      </c>
      <c r="J51" s="174">
        <f t="shared" si="3"/>
        <v>106662830</v>
      </c>
      <c r="K51" s="174">
        <f t="shared" si="4"/>
        <v>0</v>
      </c>
    </row>
    <row r="52" spans="2:11" ht="13.35" customHeight="1">
      <c r="B52" s="175" t="s">
        <v>3823</v>
      </c>
      <c r="C52" s="173">
        <v>30563855</v>
      </c>
      <c r="D52" s="173">
        <v>30563855</v>
      </c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30563855</v>
      </c>
      <c r="J52" s="173">
        <f t="shared" si="3"/>
        <v>30563855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>
        <f>SUM(C55:C56)</f>
        <v>0</v>
      </c>
      <c r="D54" s="172">
        <f>SUM(D55:D56)</f>
        <v>0</v>
      </c>
      <c r="E54" s="172">
        <f t="shared" si="1"/>
        <v>0</v>
      </c>
      <c r="F54" s="172">
        <f t="shared" ref="F54:G54" si="11">SUM(F55:F56)</f>
        <v>0</v>
      </c>
      <c r="G54" s="172">
        <f t="shared" si="11"/>
        <v>0</v>
      </c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402435</v>
      </c>
      <c r="D57" s="172">
        <f t="shared" ref="D57:G57" si="12">SUM(D58:D60)</f>
        <v>0</v>
      </c>
      <c r="E57" s="172">
        <f t="shared" si="1"/>
        <v>-402435</v>
      </c>
      <c r="F57" s="172">
        <f t="shared" si="12"/>
        <v>0</v>
      </c>
      <c r="G57" s="172">
        <f t="shared" si="12"/>
        <v>0</v>
      </c>
      <c r="H57" s="172">
        <f t="shared" si="2"/>
        <v>0</v>
      </c>
      <c r="I57" s="172">
        <f t="shared" si="3"/>
        <v>402435</v>
      </c>
      <c r="J57" s="172">
        <f t="shared" si="3"/>
        <v>0</v>
      </c>
      <c r="K57" s="172">
        <f t="shared" si="4"/>
        <v>-402435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>
        <v>402435</v>
      </c>
      <c r="D60" s="174"/>
      <c r="E60" s="183">
        <f t="shared" si="1"/>
        <v>-402435</v>
      </c>
      <c r="F60" s="174"/>
      <c r="G60" s="174"/>
      <c r="H60" s="174">
        <f t="shared" si="2"/>
        <v>0</v>
      </c>
      <c r="I60" s="174">
        <f t="shared" si="3"/>
        <v>402435</v>
      </c>
      <c r="J60" s="174">
        <f t="shared" si="3"/>
        <v>0</v>
      </c>
      <c r="K60" s="174">
        <f t="shared" si="4"/>
        <v>-402435</v>
      </c>
    </row>
    <row r="61" spans="2:11" ht="13.35" customHeight="1">
      <c r="B61" s="184" t="s">
        <v>846</v>
      </c>
      <c r="C61" s="178">
        <f>C5+C9+C28+C37+C40+C45+C50+C54</f>
        <v>654041602</v>
      </c>
      <c r="D61" s="178">
        <f>D5+D9+D28+D37+D40+D45+D50+D54</f>
        <v>553872064</v>
      </c>
      <c r="E61" s="178">
        <f>E5+E9+E28+E37+E40+E45+E50+E54</f>
        <v>-100169538</v>
      </c>
      <c r="F61" s="178">
        <f t="shared" ref="F61:J61" si="13">F5+F9+F28+F37+F40+F45+F50+F54+F57</f>
        <v>0</v>
      </c>
      <c r="G61" s="178">
        <f t="shared" si="13"/>
        <v>2530000</v>
      </c>
      <c r="H61" s="178">
        <f>H5+H9+H28+H37+H40+H45+H50+H54+H57</f>
        <v>2530000</v>
      </c>
      <c r="I61" s="178">
        <f>I5+I9+I28+I37+I40+I45+I50+I54</f>
        <v>654041602</v>
      </c>
      <c r="J61" s="178">
        <f t="shared" si="13"/>
        <v>556402064</v>
      </c>
      <c r="K61" s="178">
        <f>K5+K9+K28+K37+K40+K45+K50+K54</f>
        <v>-97639538</v>
      </c>
    </row>
  </sheetData>
  <mergeCells count="4">
    <mergeCell ref="I3:K3"/>
    <mergeCell ref="B3:B4"/>
    <mergeCell ref="C3:E3"/>
    <mergeCell ref="F3:H3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2394D-A4AD-4BA4-868D-3B65ABDF35C9}">
  <sheetPr>
    <tabColor rgb="FF79AF00"/>
  </sheetPr>
  <dimension ref="A1:AO61"/>
  <sheetViews>
    <sheetView showGridLines="0" zoomScaleNormal="100" workbookViewId="0">
      <pane xSplit="3" ySplit="4" topLeftCell="D48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4.88671875" style="4" customWidth="1"/>
    <col min="4" max="4" width="16.109375" style="4" customWidth="1"/>
    <col min="5" max="5" width="13.44140625" style="6" customWidth="1"/>
    <col min="6" max="6" width="12.88671875" style="6" customWidth="1"/>
    <col min="7" max="7" width="17.109375" style="6" customWidth="1"/>
    <col min="8" max="8" width="14.44140625" style="6" customWidth="1"/>
    <col min="9" max="9" width="12.44140625" style="6" bestFit="1" customWidth="1"/>
    <col min="10" max="10" width="17.88671875" style="6" customWidth="1"/>
    <col min="11" max="11" width="18.5546875" style="6" customWidth="1"/>
    <col min="12" max="41" width="11.5546875" style="5"/>
    <col min="42" max="16384" width="11.5546875" style="4"/>
  </cols>
  <sheetData>
    <row r="1" spans="1:11" ht="13.35" customHeight="1">
      <c r="A1" s="4" t="s">
        <v>3777</v>
      </c>
      <c r="B1" s="8" t="s">
        <v>740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G5" si="0">SUM(D6:D8)</f>
        <v>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0</v>
      </c>
      <c r="D9" s="172">
        <f t="shared" ref="D9:G9" si="5">SUM(D10:D27)</f>
        <v>0</v>
      </c>
      <c r="E9" s="172">
        <f t="shared" si="1"/>
        <v>0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0</v>
      </c>
      <c r="J9" s="172">
        <f t="shared" si="3"/>
        <v>0</v>
      </c>
      <c r="K9" s="172">
        <f t="shared" si="4"/>
        <v>0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/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0</v>
      </c>
      <c r="K15" s="173">
        <f t="shared" si="4"/>
        <v>0</v>
      </c>
    </row>
    <row r="16" spans="1:11" ht="13.35" customHeight="1">
      <c r="B16" s="181" t="s">
        <v>3795</v>
      </c>
      <c r="C16" s="174"/>
      <c r="D16" s="174"/>
      <c r="E16" s="182">
        <f t="shared" si="1"/>
        <v>0</v>
      </c>
      <c r="F16" s="174"/>
      <c r="G16" s="174"/>
      <c r="H16" s="174">
        <f t="shared" si="2"/>
        <v>0</v>
      </c>
      <c r="I16" s="174">
        <f t="shared" si="3"/>
        <v>0</v>
      </c>
      <c r="J16" s="174">
        <f t="shared" si="3"/>
        <v>0</v>
      </c>
      <c r="K16" s="174">
        <f t="shared" si="4"/>
        <v>0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/>
      <c r="D18" s="174"/>
      <c r="E18" s="182">
        <f t="shared" si="1"/>
        <v>0</v>
      </c>
      <c r="F18" s="174"/>
      <c r="G18" s="174"/>
      <c r="H18" s="174">
        <f t="shared" si="2"/>
        <v>0</v>
      </c>
      <c r="I18" s="174">
        <f t="shared" si="3"/>
        <v>0</v>
      </c>
      <c r="J18" s="174">
        <f t="shared" si="3"/>
        <v>0</v>
      </c>
      <c r="K18" s="174">
        <f t="shared" si="4"/>
        <v>0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/>
      <c r="D21" s="173"/>
      <c r="E21" s="180">
        <f t="shared" si="1"/>
        <v>0</v>
      </c>
      <c r="F21" s="173"/>
      <c r="G21" s="173"/>
      <c r="H21" s="173">
        <f t="shared" si="2"/>
        <v>0</v>
      </c>
      <c r="I21" s="173">
        <f t="shared" si="3"/>
        <v>0</v>
      </c>
      <c r="J21" s="173">
        <f t="shared" si="3"/>
        <v>0</v>
      </c>
      <c r="K21" s="173">
        <f t="shared" si="4"/>
        <v>0</v>
      </c>
    </row>
    <row r="22" spans="2:11" ht="13.35" customHeight="1">
      <c r="B22" s="181" t="s">
        <v>3801</v>
      </c>
      <c r="C22" s="174"/>
      <c r="D22" s="174"/>
      <c r="E22" s="182">
        <f t="shared" si="1"/>
        <v>0</v>
      </c>
      <c r="F22" s="174"/>
      <c r="G22" s="174"/>
      <c r="H22" s="174">
        <f t="shared" si="2"/>
        <v>0</v>
      </c>
      <c r="I22" s="174">
        <f t="shared" si="3"/>
        <v>0</v>
      </c>
      <c r="J22" s="174">
        <f t="shared" si="3"/>
        <v>0</v>
      </c>
      <c r="K22" s="174">
        <f t="shared" si="4"/>
        <v>0</v>
      </c>
    </row>
    <row r="23" spans="2:11" ht="13.35" customHeight="1">
      <c r="B23" s="175" t="s">
        <v>3802</v>
      </c>
      <c r="C23" s="173"/>
      <c r="D23" s="173"/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0</v>
      </c>
      <c r="J23" s="173">
        <f t="shared" si="3"/>
        <v>0</v>
      </c>
      <c r="K23" s="173">
        <f t="shared" si="4"/>
        <v>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0</v>
      </c>
      <c r="E37" s="172">
        <f t="shared" si="1"/>
        <v>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0</v>
      </c>
      <c r="J37" s="172">
        <f t="shared" si="3"/>
        <v>0</v>
      </c>
      <c r="K37" s="172">
        <f t="shared" si="4"/>
        <v>0</v>
      </c>
    </row>
    <row r="38" spans="2:11" ht="13.35" customHeight="1">
      <c r="B38" s="181" t="s">
        <v>3814</v>
      </c>
      <c r="C38" s="174"/>
      <c r="D38" s="174"/>
      <c r="E38" s="183">
        <f t="shared" si="1"/>
        <v>0</v>
      </c>
      <c r="F38" s="174"/>
      <c r="G38" s="174"/>
      <c r="H38" s="174">
        <f t="shared" si="2"/>
        <v>0</v>
      </c>
      <c r="I38" s="174">
        <f t="shared" si="3"/>
        <v>0</v>
      </c>
      <c r="J38" s="174">
        <f t="shared" si="3"/>
        <v>0</v>
      </c>
      <c r="K38" s="174">
        <f t="shared" si="4"/>
        <v>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0</v>
      </c>
      <c r="D40" s="172">
        <f t="shared" ref="D40:G40" si="8">SUM(D41:D44)</f>
        <v>0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0</v>
      </c>
      <c r="J40" s="172">
        <f t="shared" si="3"/>
        <v>0</v>
      </c>
      <c r="K40" s="172">
        <f t="shared" si="4"/>
        <v>0</v>
      </c>
    </row>
    <row r="41" spans="2:11" ht="13.35" customHeight="1">
      <c r="B41" s="181" t="s">
        <v>3816</v>
      </c>
      <c r="C41" s="174"/>
      <c r="D41" s="174"/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0</v>
      </c>
      <c r="J41" s="174">
        <f t="shared" si="3"/>
        <v>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0</v>
      </c>
      <c r="D50" s="172">
        <f t="shared" ref="D50:G50" si="10">SUM(D51:D53)</f>
        <v>0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0</v>
      </c>
      <c r="J50" s="172">
        <f t="shared" si="3"/>
        <v>0</v>
      </c>
      <c r="K50" s="172">
        <f t="shared" si="4"/>
        <v>0</v>
      </c>
    </row>
    <row r="51" spans="2:11" ht="13.35" customHeight="1">
      <c r="B51" s="181" t="s">
        <v>3822</v>
      </c>
      <c r="C51" s="174"/>
      <c r="D51" s="174"/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0</v>
      </c>
      <c r="J51" s="174">
        <f t="shared" si="3"/>
        <v>0</v>
      </c>
      <c r="K51" s="174">
        <f t="shared" si="4"/>
        <v>0</v>
      </c>
    </row>
    <row r="52" spans="2:11" ht="13.35" customHeight="1">
      <c r="B52" s="175" t="s">
        <v>3823</v>
      </c>
      <c r="C52" s="173"/>
      <c r="D52" s="173"/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0</v>
      </c>
      <c r="J52" s="173">
        <f t="shared" si="3"/>
        <v>0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0</v>
      </c>
      <c r="D61" s="178">
        <f t="shared" ref="D61:E61" si="12">D5+D9+D28+D37+D40+D45+D50+D54</f>
        <v>0</v>
      </c>
      <c r="E61" s="178">
        <f t="shared" si="12"/>
        <v>0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0</v>
      </c>
      <c r="J61" s="178">
        <f t="shared" si="13"/>
        <v>0</v>
      </c>
      <c r="K61" s="178">
        <f t="shared" si="13"/>
        <v>0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6DCB1-52F1-485E-AA0D-9375D93245EF}">
  <sheetPr>
    <tabColor rgb="FF79AF00"/>
  </sheetPr>
  <dimension ref="A1:AO61"/>
  <sheetViews>
    <sheetView showGridLines="0" zoomScaleNormal="100" workbookViewId="0">
      <pane xSplit="3" ySplit="4" topLeftCell="F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4.88671875" style="4" customWidth="1"/>
    <col min="4" max="4" width="16.109375" style="4" customWidth="1"/>
    <col min="5" max="5" width="13.44140625" style="6" customWidth="1"/>
    <col min="6" max="6" width="12.88671875" style="6" customWidth="1"/>
    <col min="7" max="7" width="17.109375" style="6" customWidth="1"/>
    <col min="8" max="8" width="14.44140625" style="6" customWidth="1"/>
    <col min="9" max="9" width="12.44140625" style="6" bestFit="1" customWidth="1"/>
    <col min="10" max="10" width="17.88671875" style="6" customWidth="1"/>
    <col min="11" max="11" width="18.5546875" style="6" customWidth="1"/>
    <col min="12" max="41" width="11.5546875" style="5"/>
    <col min="42" max="16384" width="11.5546875" style="4"/>
  </cols>
  <sheetData>
    <row r="1" spans="1:11" ht="13.35" customHeight="1">
      <c r="A1" s="4" t="s">
        <v>3777</v>
      </c>
      <c r="B1" s="8" t="s">
        <v>741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5" t="s">
        <v>3779</v>
      </c>
      <c r="C3" s="446" t="s">
        <v>3780</v>
      </c>
      <c r="D3" s="446"/>
      <c r="E3" s="446"/>
      <c r="F3" s="446" t="s">
        <v>3781</v>
      </c>
      <c r="G3" s="446"/>
      <c r="H3" s="446"/>
      <c r="I3" s="446" t="s">
        <v>3782</v>
      </c>
      <c r="J3" s="446"/>
      <c r="K3" s="446"/>
    </row>
    <row r="4" spans="1:11" ht="13.35" customHeight="1">
      <c r="B4" s="445"/>
      <c r="C4" s="352" t="s">
        <v>3783</v>
      </c>
      <c r="D4" s="352" t="s">
        <v>3784</v>
      </c>
      <c r="E4" s="359" t="s">
        <v>3785</v>
      </c>
      <c r="F4" s="352" t="s">
        <v>3783</v>
      </c>
      <c r="G4" s="352" t="s">
        <v>3784</v>
      </c>
      <c r="H4" s="352" t="s">
        <v>3785</v>
      </c>
      <c r="I4" s="352" t="s">
        <v>3783</v>
      </c>
      <c r="J4" s="352" t="s">
        <v>3784</v>
      </c>
      <c r="K4" s="352" t="s">
        <v>3785</v>
      </c>
    </row>
    <row r="5" spans="1:11" ht="13.35" customHeight="1">
      <c r="B5" s="179" t="s">
        <v>808</v>
      </c>
      <c r="C5" s="172">
        <f>SUM(C6:C8)</f>
        <v>1544081987</v>
      </c>
      <c r="D5" s="172">
        <f t="shared" ref="D5:G5" si="0">SUM(D6:D8)</f>
        <v>1544081987</v>
      </c>
      <c r="E5" s="172">
        <f t="shared" si="0"/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1544081987</v>
      </c>
      <c r="J5" s="172">
        <f>D5+G5</f>
        <v>1544081987</v>
      </c>
      <c r="K5" s="172">
        <f>J5-I5</f>
        <v>0</v>
      </c>
    </row>
    <row r="6" spans="1:11" ht="13.35" customHeight="1">
      <c r="B6" s="175" t="s">
        <v>3786</v>
      </c>
      <c r="C6" s="173">
        <v>1544081987</v>
      </c>
      <c r="D6" s="173">
        <v>1544081987</v>
      </c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1544081987</v>
      </c>
      <c r="J6" s="173">
        <f t="shared" si="3"/>
        <v>1544081987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134202859</v>
      </c>
      <c r="D9" s="172">
        <f t="shared" ref="D9:G9" si="5">SUM(D10:D27)</f>
        <v>146119938</v>
      </c>
      <c r="E9" s="172">
        <f t="shared" si="5"/>
        <v>11917079</v>
      </c>
      <c r="F9" s="172">
        <f t="shared" si="5"/>
        <v>0</v>
      </c>
      <c r="G9" s="172">
        <f t="shared" si="5"/>
        <v>741178</v>
      </c>
      <c r="H9" s="172">
        <f t="shared" si="2"/>
        <v>741178</v>
      </c>
      <c r="I9" s="172">
        <f t="shared" si="3"/>
        <v>134202859</v>
      </c>
      <c r="J9" s="172">
        <f t="shared" si="3"/>
        <v>146861116</v>
      </c>
      <c r="K9" s="172">
        <f t="shared" si="4"/>
        <v>12658257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/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0</v>
      </c>
      <c r="K15" s="173">
        <f t="shared" si="4"/>
        <v>0</v>
      </c>
    </row>
    <row r="16" spans="1:11" ht="13.35" customHeight="1">
      <c r="B16" s="181" t="s">
        <v>3795</v>
      </c>
      <c r="C16" s="174">
        <v>2549853</v>
      </c>
      <c r="D16" s="174">
        <v>2811093</v>
      </c>
      <c r="E16" s="182">
        <f t="shared" si="1"/>
        <v>261240</v>
      </c>
      <c r="F16" s="174"/>
      <c r="G16" s="174"/>
      <c r="H16" s="174">
        <f t="shared" si="2"/>
        <v>0</v>
      </c>
      <c r="I16" s="174">
        <f t="shared" si="3"/>
        <v>2549853</v>
      </c>
      <c r="J16" s="174">
        <f t="shared" si="3"/>
        <v>2811093</v>
      </c>
      <c r="K16" s="174">
        <f t="shared" si="4"/>
        <v>261240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8920392</v>
      </c>
      <c r="D18" s="174">
        <v>9834262</v>
      </c>
      <c r="E18" s="182">
        <f t="shared" si="1"/>
        <v>913870</v>
      </c>
      <c r="F18" s="174"/>
      <c r="G18" s="174"/>
      <c r="H18" s="174">
        <f t="shared" si="2"/>
        <v>0</v>
      </c>
      <c r="I18" s="174">
        <f t="shared" si="3"/>
        <v>8920392</v>
      </c>
      <c r="J18" s="174">
        <f t="shared" si="3"/>
        <v>9834262</v>
      </c>
      <c r="K18" s="174">
        <f t="shared" si="4"/>
        <v>913870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66945614</v>
      </c>
      <c r="D21" s="173">
        <v>73995505</v>
      </c>
      <c r="E21" s="180">
        <f t="shared" si="1"/>
        <v>7049891</v>
      </c>
      <c r="F21" s="173"/>
      <c r="G21" s="173"/>
      <c r="H21" s="173">
        <f t="shared" si="2"/>
        <v>0</v>
      </c>
      <c r="I21" s="173">
        <f t="shared" si="3"/>
        <v>66945614</v>
      </c>
      <c r="J21" s="173">
        <f t="shared" si="3"/>
        <v>73995505</v>
      </c>
      <c r="K21" s="173">
        <f t="shared" si="4"/>
        <v>7049891</v>
      </c>
    </row>
    <row r="22" spans="2:11" ht="13.35" customHeight="1">
      <c r="B22" s="181" t="s">
        <v>3801</v>
      </c>
      <c r="C22" s="174">
        <v>55045822</v>
      </c>
      <c r="D22" s="174">
        <v>59479078</v>
      </c>
      <c r="E22" s="182">
        <f t="shared" si="1"/>
        <v>4433256</v>
      </c>
      <c r="F22" s="174"/>
      <c r="G22" s="174"/>
      <c r="H22" s="174">
        <f t="shared" si="2"/>
        <v>0</v>
      </c>
      <c r="I22" s="174">
        <f t="shared" si="3"/>
        <v>55045822</v>
      </c>
      <c r="J22" s="174">
        <f t="shared" si="3"/>
        <v>59479078</v>
      </c>
      <c r="K22" s="174">
        <f t="shared" si="4"/>
        <v>4433256</v>
      </c>
    </row>
    <row r="23" spans="2:11" ht="13.35" customHeight="1">
      <c r="B23" s="175" t="s">
        <v>3802</v>
      </c>
      <c r="C23" s="173"/>
      <c r="D23" s="173"/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0</v>
      </c>
      <c r="J23" s="173">
        <f t="shared" si="3"/>
        <v>0</v>
      </c>
      <c r="K23" s="173">
        <f t="shared" si="4"/>
        <v>0</v>
      </c>
    </row>
    <row r="24" spans="2:11" ht="13.35" customHeight="1">
      <c r="B24" s="181" t="s">
        <v>3803</v>
      </c>
      <c r="C24" s="174">
        <v>741178</v>
      </c>
      <c r="D24" s="174"/>
      <c r="E24" s="182">
        <f t="shared" si="1"/>
        <v>-741178</v>
      </c>
      <c r="F24" s="174"/>
      <c r="G24" s="174">
        <v>741178</v>
      </c>
      <c r="H24" s="174">
        <f t="shared" si="2"/>
        <v>741178</v>
      </c>
      <c r="I24" s="174">
        <f t="shared" si="3"/>
        <v>741178</v>
      </c>
      <c r="J24" s="174">
        <f t="shared" si="3"/>
        <v>741178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2003000</v>
      </c>
      <c r="D28" s="172">
        <f t="shared" ref="D28:G28" si="6">SUM(D29:D36)</f>
        <v>14603000</v>
      </c>
      <c r="E28" s="172">
        <f t="shared" si="6"/>
        <v>12600000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2003000</v>
      </c>
      <c r="J28" s="172">
        <f t="shared" si="3"/>
        <v>14603000</v>
      </c>
      <c r="K28" s="172">
        <f t="shared" si="4"/>
        <v>12600000</v>
      </c>
    </row>
    <row r="29" spans="2:11" ht="13.35" customHeight="1">
      <c r="B29" s="181" t="s">
        <v>3807</v>
      </c>
      <c r="C29" s="174">
        <v>2003000</v>
      </c>
      <c r="D29" s="174">
        <v>6603000</v>
      </c>
      <c r="E29" s="182">
        <f t="shared" si="1"/>
        <v>4600000</v>
      </c>
      <c r="F29" s="174"/>
      <c r="G29" s="174"/>
      <c r="H29" s="174">
        <f t="shared" si="2"/>
        <v>0</v>
      </c>
      <c r="I29" s="174">
        <f t="shared" si="3"/>
        <v>2003000</v>
      </c>
      <c r="J29" s="174">
        <f t="shared" si="3"/>
        <v>6603000</v>
      </c>
      <c r="K29" s="174">
        <f t="shared" si="4"/>
        <v>4600000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>
        <v>5000000</v>
      </c>
      <c r="E31" s="182">
        <f t="shared" si="1"/>
        <v>5000000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5000000</v>
      </c>
      <c r="K31" s="174">
        <f t="shared" si="4"/>
        <v>5000000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>
        <v>3000000</v>
      </c>
      <c r="E36" s="180">
        <f t="shared" si="1"/>
        <v>3000000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3000000</v>
      </c>
      <c r="K36" s="173">
        <f t="shared" si="4"/>
        <v>3000000</v>
      </c>
    </row>
    <row r="37" spans="2:11" ht="13.35" customHeight="1">
      <c r="B37" s="179" t="s">
        <v>803</v>
      </c>
      <c r="C37" s="172">
        <f>+SUM(C38:C39)</f>
        <v>6172422</v>
      </c>
      <c r="D37" s="172">
        <f t="shared" ref="D37:G37" si="7">+SUM(D38:D39)</f>
        <v>64497948</v>
      </c>
      <c r="E37" s="172">
        <f t="shared" si="7"/>
        <v>58325526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6172422</v>
      </c>
      <c r="J37" s="172">
        <f t="shared" si="3"/>
        <v>64497948</v>
      </c>
      <c r="K37" s="172">
        <f t="shared" si="4"/>
        <v>58325526</v>
      </c>
    </row>
    <row r="38" spans="2:11" ht="13.35" customHeight="1">
      <c r="B38" s="181" t="s">
        <v>3814</v>
      </c>
      <c r="C38" s="174">
        <v>6172422</v>
      </c>
      <c r="D38" s="174">
        <v>64497948</v>
      </c>
      <c r="E38" s="183">
        <f t="shared" si="1"/>
        <v>58325526</v>
      </c>
      <c r="F38" s="174"/>
      <c r="G38" s="174"/>
      <c r="H38" s="174">
        <f t="shared" si="2"/>
        <v>0</v>
      </c>
      <c r="I38" s="174">
        <f t="shared" si="3"/>
        <v>6172422</v>
      </c>
      <c r="J38" s="174">
        <f t="shared" si="3"/>
        <v>64497948</v>
      </c>
      <c r="K38" s="174">
        <f t="shared" si="4"/>
        <v>58325526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0</v>
      </c>
      <c r="D40" s="172">
        <f>SUM(D41:D44)</f>
        <v>0</v>
      </c>
      <c r="E40" s="172">
        <f>SUM(E41:E44)</f>
        <v>0</v>
      </c>
      <c r="F40" s="172">
        <f>SUM(F41:F44)</f>
        <v>0</v>
      </c>
      <c r="G40" s="172">
        <f>SUM(G41:G44)</f>
        <v>0</v>
      </c>
      <c r="H40" s="172">
        <f t="shared" si="2"/>
        <v>0</v>
      </c>
      <c r="I40" s="172">
        <f t="shared" si="3"/>
        <v>0</v>
      </c>
      <c r="J40" s="172">
        <f t="shared" si="3"/>
        <v>0</v>
      </c>
      <c r="K40" s="172">
        <f t="shared" si="4"/>
        <v>0</v>
      </c>
    </row>
    <row r="41" spans="2:11" ht="13.35" customHeight="1">
      <c r="B41" s="181" t="s">
        <v>3816</v>
      </c>
      <c r="C41" s="174"/>
      <c r="D41" s="174"/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0</v>
      </c>
      <c r="J41" s="174">
        <f t="shared" si="3"/>
        <v>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5"/>
      <c r="E42" s="177">
        <f t="shared" si="1"/>
        <v>0</v>
      </c>
      <c r="F42" s="175"/>
      <c r="G42" s="175"/>
      <c r="H42" s="175">
        <f t="shared" si="2"/>
        <v>0</v>
      </c>
      <c r="I42" s="175">
        <f t="shared" si="3"/>
        <v>0</v>
      </c>
      <c r="J42" s="175">
        <f t="shared" si="3"/>
        <v>0</v>
      </c>
      <c r="K42" s="175">
        <f t="shared" si="4"/>
        <v>0</v>
      </c>
    </row>
    <row r="43" spans="2:11" ht="13.35" customHeight="1">
      <c r="B43" s="181" t="s">
        <v>7370</v>
      </c>
      <c r="C43" s="174"/>
      <c r="D43" s="174"/>
      <c r="E43" s="183">
        <f t="shared" si="1"/>
        <v>0</v>
      </c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8">SUM(D46:D49)</f>
        <v>0</v>
      </c>
      <c r="E45" s="172">
        <f t="shared" si="8"/>
        <v>0</v>
      </c>
      <c r="F45" s="172">
        <f t="shared" si="8"/>
        <v>0</v>
      </c>
      <c r="G45" s="172">
        <f t="shared" si="8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72744758</v>
      </c>
      <c r="D50" s="172">
        <f t="shared" ref="D50:G50" si="9">SUM(D51:D53)</f>
        <v>72744758</v>
      </c>
      <c r="E50" s="172">
        <f t="shared" si="9"/>
        <v>0</v>
      </c>
      <c r="F50" s="172">
        <f t="shared" si="9"/>
        <v>0</v>
      </c>
      <c r="G50" s="172">
        <f t="shared" si="9"/>
        <v>0</v>
      </c>
      <c r="H50" s="172">
        <f t="shared" si="2"/>
        <v>0</v>
      </c>
      <c r="I50" s="172">
        <f t="shared" si="3"/>
        <v>72744758</v>
      </c>
      <c r="J50" s="172">
        <f t="shared" si="3"/>
        <v>72744758</v>
      </c>
      <c r="K50" s="172">
        <f t="shared" si="4"/>
        <v>0</v>
      </c>
    </row>
    <row r="51" spans="2:11" ht="13.35" customHeight="1">
      <c r="B51" s="181" t="s">
        <v>3822</v>
      </c>
      <c r="C51" s="174">
        <v>56035877</v>
      </c>
      <c r="D51" s="174">
        <v>56035877</v>
      </c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56035877</v>
      </c>
      <c r="J51" s="174">
        <f t="shared" si="3"/>
        <v>56035877</v>
      </c>
      <c r="K51" s="174">
        <f t="shared" si="4"/>
        <v>0</v>
      </c>
    </row>
    <row r="52" spans="2:11" ht="13.35" customHeight="1">
      <c r="B52" s="175" t="s">
        <v>3823</v>
      </c>
      <c r="C52" s="173">
        <v>16708881</v>
      </c>
      <c r="D52" s="173">
        <v>16708881</v>
      </c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16708881</v>
      </c>
      <c r="J52" s="173">
        <f t="shared" si="3"/>
        <v>16708881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/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0">SUM(D58:D60)</f>
        <v>0</v>
      </c>
      <c r="E57" s="172">
        <f t="shared" si="10"/>
        <v>0</v>
      </c>
      <c r="F57" s="172">
        <f t="shared" si="10"/>
        <v>0</v>
      </c>
      <c r="G57" s="172">
        <f t="shared" si="10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3826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858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 t="shared" ref="C61:K61" si="11">C5+C9+C28+C37+C40+C45+C50+C54</f>
        <v>1759205026</v>
      </c>
      <c r="D61" s="178">
        <f t="shared" si="11"/>
        <v>1842047631</v>
      </c>
      <c r="E61" s="178">
        <f t="shared" si="11"/>
        <v>82842605</v>
      </c>
      <c r="F61" s="178">
        <f t="shared" si="11"/>
        <v>0</v>
      </c>
      <c r="G61" s="178">
        <f t="shared" si="11"/>
        <v>741178</v>
      </c>
      <c r="H61" s="178">
        <f t="shared" si="11"/>
        <v>741178</v>
      </c>
      <c r="I61" s="178">
        <f t="shared" si="11"/>
        <v>1759205026</v>
      </c>
      <c r="J61" s="178">
        <f t="shared" si="11"/>
        <v>1842788809</v>
      </c>
      <c r="K61" s="178">
        <f t="shared" si="11"/>
        <v>83583783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03D9-B330-42D6-91AA-F57DDCEA27D5}">
  <sheetPr>
    <tabColor rgb="FF79AF00"/>
  </sheetPr>
  <dimension ref="A1:K61"/>
  <sheetViews>
    <sheetView showGridLines="0" zoomScaleNormal="100" workbookViewId="0">
      <pane xSplit="3" ySplit="4" topLeftCell="D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4.88671875" style="6" customWidth="1"/>
    <col min="4" max="4" width="16.109375" style="6" customWidth="1"/>
    <col min="5" max="5" width="13.44140625" style="6" customWidth="1"/>
    <col min="6" max="6" width="12.88671875" style="6" customWidth="1"/>
    <col min="7" max="7" width="17.109375" style="6" customWidth="1"/>
    <col min="8" max="8" width="14.44140625" style="6" customWidth="1"/>
    <col min="9" max="9" width="14.554687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742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G5" si="0">SUM(D6:D8)</f>
        <v>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14242938</v>
      </c>
      <c r="D9" s="172">
        <f t="shared" ref="D9:G9" si="5">SUM(D10:D27)</f>
        <v>14242938</v>
      </c>
      <c r="E9" s="172">
        <f t="shared" si="1"/>
        <v>0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14242938</v>
      </c>
      <c r="J9" s="172">
        <f t="shared" si="3"/>
        <v>14242938</v>
      </c>
      <c r="K9" s="172">
        <f t="shared" si="4"/>
        <v>0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/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0</v>
      </c>
      <c r="K15" s="173">
        <f t="shared" si="4"/>
        <v>0</v>
      </c>
    </row>
    <row r="16" spans="1:11" ht="13.35" customHeight="1">
      <c r="B16" s="181" t="s">
        <v>3795</v>
      </c>
      <c r="C16" s="174">
        <v>509040</v>
      </c>
      <c r="D16" s="174">
        <v>509040</v>
      </c>
      <c r="E16" s="182">
        <f t="shared" si="1"/>
        <v>0</v>
      </c>
      <c r="F16" s="174"/>
      <c r="G16" s="174"/>
      <c r="H16" s="174">
        <f t="shared" si="2"/>
        <v>0</v>
      </c>
      <c r="I16" s="174">
        <f t="shared" si="3"/>
        <v>509040</v>
      </c>
      <c r="J16" s="174">
        <f t="shared" si="3"/>
        <v>509040</v>
      </c>
      <c r="K16" s="174">
        <f t="shared" si="4"/>
        <v>0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1780800</v>
      </c>
      <c r="D18" s="174">
        <v>1780800</v>
      </c>
      <c r="E18" s="182">
        <f t="shared" si="1"/>
        <v>0</v>
      </c>
      <c r="F18" s="174"/>
      <c r="G18" s="174"/>
      <c r="H18" s="174">
        <f t="shared" si="2"/>
        <v>0</v>
      </c>
      <c r="I18" s="174">
        <f t="shared" si="3"/>
        <v>1780800</v>
      </c>
      <c r="J18" s="174">
        <f t="shared" si="3"/>
        <v>1780800</v>
      </c>
      <c r="K18" s="174">
        <f t="shared" si="4"/>
        <v>0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11953098</v>
      </c>
      <c r="D21" s="173">
        <v>11953098</v>
      </c>
      <c r="E21" s="180">
        <f t="shared" si="1"/>
        <v>0</v>
      </c>
      <c r="F21" s="173"/>
      <c r="G21" s="173"/>
      <c r="H21" s="173">
        <f t="shared" si="2"/>
        <v>0</v>
      </c>
      <c r="I21" s="173">
        <f t="shared" si="3"/>
        <v>11953098</v>
      </c>
      <c r="J21" s="173">
        <f t="shared" si="3"/>
        <v>11953098</v>
      </c>
      <c r="K21" s="173">
        <f t="shared" si="4"/>
        <v>0</v>
      </c>
    </row>
    <row r="22" spans="2:11" ht="13.35" customHeight="1">
      <c r="B22" s="181" t="s">
        <v>3801</v>
      </c>
      <c r="C22" s="174"/>
      <c r="D22" s="174"/>
      <c r="E22" s="182">
        <f t="shared" si="1"/>
        <v>0</v>
      </c>
      <c r="F22" s="174"/>
      <c r="G22" s="174"/>
      <c r="H22" s="174">
        <f t="shared" si="2"/>
        <v>0</v>
      </c>
      <c r="I22" s="174">
        <f t="shared" si="3"/>
        <v>0</v>
      </c>
      <c r="J22" s="174">
        <f t="shared" si="3"/>
        <v>0</v>
      </c>
      <c r="K22" s="174">
        <f t="shared" si="4"/>
        <v>0</v>
      </c>
    </row>
    <row r="23" spans="2:11" ht="13.35" customHeight="1">
      <c r="B23" s="175" t="s">
        <v>3802</v>
      </c>
      <c r="C23" s="173"/>
      <c r="D23" s="173"/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0</v>
      </c>
      <c r="J23" s="173">
        <f t="shared" si="3"/>
        <v>0</v>
      </c>
      <c r="K23" s="173">
        <f t="shared" si="4"/>
        <v>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0</v>
      </c>
      <c r="E37" s="172">
        <f t="shared" si="1"/>
        <v>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0</v>
      </c>
      <c r="J37" s="172">
        <f t="shared" si="3"/>
        <v>0</v>
      </c>
      <c r="K37" s="172">
        <f t="shared" si="4"/>
        <v>0</v>
      </c>
    </row>
    <row r="38" spans="2:11" ht="13.35" customHeight="1">
      <c r="B38" s="181" t="s">
        <v>3814</v>
      </c>
      <c r="C38" s="174"/>
      <c r="D38" s="174"/>
      <c r="E38" s="183">
        <f t="shared" si="1"/>
        <v>0</v>
      </c>
      <c r="F38" s="174"/>
      <c r="G38" s="174"/>
      <c r="H38" s="174">
        <f t="shared" si="2"/>
        <v>0</v>
      </c>
      <c r="I38" s="174">
        <f t="shared" si="3"/>
        <v>0</v>
      </c>
      <c r="J38" s="174">
        <f t="shared" si="3"/>
        <v>0</v>
      </c>
      <c r="K38" s="174">
        <f t="shared" si="4"/>
        <v>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0</v>
      </c>
      <c r="D40" s="172">
        <f t="shared" ref="D40:G40" si="8">SUM(D41:D44)</f>
        <v>0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0</v>
      </c>
      <c r="J40" s="172">
        <f t="shared" si="3"/>
        <v>0</v>
      </c>
      <c r="K40" s="172">
        <f t="shared" si="4"/>
        <v>0</v>
      </c>
    </row>
    <row r="41" spans="2:11" ht="13.35" customHeight="1">
      <c r="B41" s="181" t="s">
        <v>3816</v>
      </c>
      <c r="C41" s="174"/>
      <c r="D41" s="174"/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0</v>
      </c>
      <c r="J41" s="174">
        <f t="shared" si="3"/>
        <v>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26590498</v>
      </c>
      <c r="D50" s="172">
        <f t="shared" ref="D50:G50" si="10">SUM(D51:D53)</f>
        <v>26590498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26590498</v>
      </c>
      <c r="J50" s="172">
        <f t="shared" si="3"/>
        <v>26590498</v>
      </c>
      <c r="K50" s="172">
        <f t="shared" si="4"/>
        <v>0</v>
      </c>
    </row>
    <row r="51" spans="2:11" ht="13.35" customHeight="1">
      <c r="B51" s="181" t="s">
        <v>3822</v>
      </c>
      <c r="C51" s="174">
        <v>20482880</v>
      </c>
      <c r="D51" s="174">
        <v>20482880</v>
      </c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20482880</v>
      </c>
      <c r="J51" s="174">
        <f t="shared" si="3"/>
        <v>20482880</v>
      </c>
      <c r="K51" s="174">
        <f t="shared" si="4"/>
        <v>0</v>
      </c>
    </row>
    <row r="52" spans="2:11" ht="13.35" customHeight="1">
      <c r="B52" s="175" t="s">
        <v>3823</v>
      </c>
      <c r="C52" s="173">
        <v>6107618</v>
      </c>
      <c r="D52" s="173">
        <v>6107618</v>
      </c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6107618</v>
      </c>
      <c r="J52" s="173">
        <f t="shared" si="3"/>
        <v>6107618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40833436</v>
      </c>
      <c r="D61" s="178">
        <f t="shared" ref="D61:E61" si="12">D5+D9+D28+D37+D40+D45+D50+D54</f>
        <v>40833436</v>
      </c>
      <c r="E61" s="178">
        <f t="shared" si="12"/>
        <v>0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40833436</v>
      </c>
      <c r="J61" s="178">
        <f t="shared" si="13"/>
        <v>40833436</v>
      </c>
      <c r="K61" s="178">
        <f t="shared" si="13"/>
        <v>0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8D3EB-4FD3-4051-836A-F79EE6B20200}">
  <sheetPr>
    <tabColor rgb="FF79AF00"/>
  </sheetPr>
  <dimension ref="A1:K61"/>
  <sheetViews>
    <sheetView showGridLines="0" zoomScaleNormal="100" workbookViewId="0">
      <pane xSplit="3" ySplit="4" topLeftCell="F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4.88671875" style="6" customWidth="1"/>
    <col min="4" max="4" width="16.109375" style="6" customWidth="1"/>
    <col min="5" max="5" width="13.44140625" style="6" customWidth="1"/>
    <col min="6" max="6" width="12.88671875" style="6" customWidth="1"/>
    <col min="7" max="7" width="17.109375" style="6" customWidth="1"/>
    <col min="8" max="8" width="14.44140625" style="6" customWidth="1"/>
    <col min="9" max="9" width="13.554687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746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G5" si="0">SUM(D6:D8)</f>
        <v>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61722414</v>
      </c>
      <c r="D9" s="172">
        <f t="shared" ref="D9:G9" si="5">SUM(D10:D27)</f>
        <v>57560679</v>
      </c>
      <c r="E9" s="172">
        <f t="shared" si="1"/>
        <v>-4161735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61722414</v>
      </c>
      <c r="J9" s="172">
        <f t="shared" si="3"/>
        <v>57560679</v>
      </c>
      <c r="K9" s="172">
        <f t="shared" si="4"/>
        <v>-4161735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>
        <v>1200</v>
      </c>
      <c r="D11" s="173"/>
      <c r="E11" s="180">
        <f t="shared" si="1"/>
        <v>-1200</v>
      </c>
      <c r="F11" s="173"/>
      <c r="G11" s="173"/>
      <c r="H11" s="173">
        <f t="shared" si="2"/>
        <v>0</v>
      </c>
      <c r="I11" s="173">
        <f t="shared" si="3"/>
        <v>1200</v>
      </c>
      <c r="J11" s="173">
        <f t="shared" si="3"/>
        <v>0</v>
      </c>
      <c r="K11" s="173">
        <f t="shared" si="4"/>
        <v>-1200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>
        <v>344222</v>
      </c>
      <c r="E14" s="182">
        <f t="shared" si="1"/>
        <v>344222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344222</v>
      </c>
      <c r="K14" s="174">
        <f t="shared" si="4"/>
        <v>344222</v>
      </c>
    </row>
    <row r="15" spans="1:11" ht="13.35" customHeight="1">
      <c r="B15" s="175" t="s">
        <v>3794</v>
      </c>
      <c r="C15" s="173">
        <v>763500</v>
      </c>
      <c r="D15" s="173">
        <v>763500</v>
      </c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763500</v>
      </c>
      <c r="J15" s="173">
        <f t="shared" si="3"/>
        <v>763500</v>
      </c>
      <c r="K15" s="173">
        <f t="shared" si="4"/>
        <v>0</v>
      </c>
    </row>
    <row r="16" spans="1:11" ht="13.35" customHeight="1">
      <c r="B16" s="181" t="s">
        <v>3795</v>
      </c>
      <c r="C16" s="174">
        <v>927264</v>
      </c>
      <c r="D16" s="174">
        <v>925730</v>
      </c>
      <c r="E16" s="182">
        <f t="shared" si="1"/>
        <v>-1534</v>
      </c>
      <c r="F16" s="174"/>
      <c r="G16" s="174"/>
      <c r="H16" s="174">
        <f t="shared" si="2"/>
        <v>0</v>
      </c>
      <c r="I16" s="174">
        <f t="shared" si="3"/>
        <v>927264</v>
      </c>
      <c r="J16" s="174">
        <f t="shared" si="3"/>
        <v>925730</v>
      </c>
      <c r="K16" s="174">
        <f t="shared" si="4"/>
        <v>-1534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3234104</v>
      </c>
      <c r="D18" s="174">
        <v>3228715</v>
      </c>
      <c r="E18" s="182">
        <f t="shared" si="1"/>
        <v>-5389</v>
      </c>
      <c r="F18" s="174"/>
      <c r="G18" s="174"/>
      <c r="H18" s="174">
        <f t="shared" si="2"/>
        <v>0</v>
      </c>
      <c r="I18" s="174">
        <f t="shared" si="3"/>
        <v>3234104</v>
      </c>
      <c r="J18" s="174">
        <f t="shared" si="3"/>
        <v>3228715</v>
      </c>
      <c r="K18" s="174">
        <f t="shared" si="4"/>
        <v>-5389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>
        <v>20060994</v>
      </c>
      <c r="E20" s="182">
        <f t="shared" si="1"/>
        <v>20060994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20060994</v>
      </c>
      <c r="K20" s="174">
        <f t="shared" si="4"/>
        <v>20060994</v>
      </c>
    </row>
    <row r="21" spans="2:11" ht="13.35" customHeight="1">
      <c r="B21" s="175" t="s">
        <v>3800</v>
      </c>
      <c r="C21" s="173">
        <v>14943892</v>
      </c>
      <c r="D21" s="173">
        <v>14808149</v>
      </c>
      <c r="E21" s="180">
        <f t="shared" si="1"/>
        <v>-135743</v>
      </c>
      <c r="F21" s="173"/>
      <c r="G21" s="173"/>
      <c r="H21" s="173">
        <f t="shared" si="2"/>
        <v>0</v>
      </c>
      <c r="I21" s="173">
        <f t="shared" si="3"/>
        <v>14943892</v>
      </c>
      <c r="J21" s="173">
        <f t="shared" si="3"/>
        <v>14808149</v>
      </c>
      <c r="K21" s="173">
        <f t="shared" si="4"/>
        <v>-135743</v>
      </c>
    </row>
    <row r="22" spans="2:11" ht="13.35" customHeight="1">
      <c r="B22" s="181" t="s">
        <v>3801</v>
      </c>
      <c r="C22" s="174"/>
      <c r="D22" s="174"/>
      <c r="E22" s="182">
        <f t="shared" si="1"/>
        <v>0</v>
      </c>
      <c r="F22" s="174"/>
      <c r="G22" s="174"/>
      <c r="H22" s="174">
        <f t="shared" si="2"/>
        <v>0</v>
      </c>
      <c r="I22" s="174">
        <f t="shared" si="3"/>
        <v>0</v>
      </c>
      <c r="J22" s="174">
        <f t="shared" si="3"/>
        <v>0</v>
      </c>
      <c r="K22" s="174">
        <f t="shared" si="4"/>
        <v>0</v>
      </c>
    </row>
    <row r="23" spans="2:11" ht="13.35" customHeight="1">
      <c r="B23" s="175" t="s">
        <v>3802</v>
      </c>
      <c r="C23" s="173">
        <v>1210800</v>
      </c>
      <c r="D23" s="173"/>
      <c r="E23" s="180">
        <f t="shared" si="1"/>
        <v>-1210800</v>
      </c>
      <c r="F23" s="173"/>
      <c r="G23" s="173"/>
      <c r="H23" s="173">
        <f t="shared" si="2"/>
        <v>0</v>
      </c>
      <c r="I23" s="173">
        <f t="shared" si="3"/>
        <v>1210800</v>
      </c>
      <c r="J23" s="173">
        <f t="shared" si="3"/>
        <v>0</v>
      </c>
      <c r="K23" s="173">
        <f t="shared" si="4"/>
        <v>-1210800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>
        <v>17429369</v>
      </c>
      <c r="E25" s="180">
        <f t="shared" si="1"/>
        <v>17429369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17429369</v>
      </c>
      <c r="K25" s="173">
        <f t="shared" si="4"/>
        <v>17429369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>
        <v>40641654</v>
      </c>
      <c r="D27" s="173"/>
      <c r="E27" s="180">
        <f t="shared" si="1"/>
        <v>-40641654</v>
      </c>
      <c r="F27" s="173"/>
      <c r="G27" s="173"/>
      <c r="H27" s="173">
        <f t="shared" si="2"/>
        <v>0</v>
      </c>
      <c r="I27" s="173">
        <f t="shared" si="3"/>
        <v>40641654</v>
      </c>
      <c r="J27" s="173">
        <f t="shared" si="3"/>
        <v>0</v>
      </c>
      <c r="K27" s="173">
        <f t="shared" si="4"/>
        <v>-40641654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1615000</v>
      </c>
      <c r="E28" s="172">
        <f t="shared" si="1"/>
        <v>1615000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1615000</v>
      </c>
      <c r="K28" s="172">
        <f t="shared" si="4"/>
        <v>1615000</v>
      </c>
    </row>
    <row r="29" spans="2:11" ht="13.35" customHeight="1">
      <c r="B29" s="181" t="s">
        <v>3807</v>
      </c>
      <c r="C29" s="174"/>
      <c r="D29" s="174">
        <v>1615000</v>
      </c>
      <c r="E29" s="182">
        <f t="shared" si="1"/>
        <v>1615000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1615000</v>
      </c>
      <c r="K29" s="174">
        <f t="shared" si="4"/>
        <v>1615000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0</v>
      </c>
      <c r="E37" s="172">
        <f t="shared" si="1"/>
        <v>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0</v>
      </c>
      <c r="J37" s="172">
        <f t="shared" si="3"/>
        <v>0</v>
      </c>
      <c r="K37" s="172">
        <f t="shared" si="4"/>
        <v>0</v>
      </c>
    </row>
    <row r="38" spans="2:11" ht="13.35" customHeight="1">
      <c r="B38" s="181" t="s">
        <v>3814</v>
      </c>
      <c r="C38" s="174"/>
      <c r="D38" s="174"/>
      <c r="E38" s="183">
        <f t="shared" si="1"/>
        <v>0</v>
      </c>
      <c r="F38" s="174"/>
      <c r="G38" s="174"/>
      <c r="H38" s="174">
        <f t="shared" si="2"/>
        <v>0</v>
      </c>
      <c r="I38" s="174">
        <f t="shared" si="3"/>
        <v>0</v>
      </c>
      <c r="J38" s="174">
        <f t="shared" si="3"/>
        <v>0</v>
      </c>
      <c r="K38" s="174">
        <f t="shared" si="4"/>
        <v>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0</v>
      </c>
      <c r="D40" s="172">
        <f t="shared" ref="D40:G40" si="8">SUM(D41:D44)</f>
        <v>0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0</v>
      </c>
      <c r="J40" s="172">
        <f t="shared" si="3"/>
        <v>0</v>
      </c>
      <c r="K40" s="172">
        <f t="shared" si="4"/>
        <v>0</v>
      </c>
    </row>
    <row r="41" spans="2:11" ht="13.35" customHeight="1">
      <c r="B41" s="181" t="s">
        <v>3816</v>
      </c>
      <c r="C41" s="174"/>
      <c r="D41" s="174"/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0</v>
      </c>
      <c r="J41" s="174">
        <f t="shared" si="3"/>
        <v>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25694553</v>
      </c>
      <c r="D50" s="172">
        <f t="shared" ref="D50:G50" si="10">SUM(D51:D53)</f>
        <v>25394703</v>
      </c>
      <c r="E50" s="172">
        <f t="shared" si="1"/>
        <v>-299850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25694553</v>
      </c>
      <c r="J50" s="172">
        <f t="shared" si="3"/>
        <v>25394703</v>
      </c>
      <c r="K50" s="172">
        <f t="shared" si="4"/>
        <v>-299850</v>
      </c>
    </row>
    <row r="51" spans="2:11" ht="13.35" customHeight="1">
      <c r="B51" s="181" t="s">
        <v>3822</v>
      </c>
      <c r="C51" s="174">
        <v>19792732</v>
      </c>
      <c r="D51" s="174">
        <v>19561767</v>
      </c>
      <c r="E51" s="183">
        <f t="shared" si="1"/>
        <v>-230965</v>
      </c>
      <c r="F51" s="174"/>
      <c r="G51" s="174"/>
      <c r="H51" s="174">
        <f t="shared" si="2"/>
        <v>0</v>
      </c>
      <c r="I51" s="174">
        <f t="shared" si="3"/>
        <v>19792732</v>
      </c>
      <c r="J51" s="174">
        <f t="shared" si="3"/>
        <v>19561767</v>
      </c>
      <c r="K51" s="174">
        <f t="shared" si="4"/>
        <v>-230965</v>
      </c>
    </row>
    <row r="52" spans="2:11" ht="13.35" customHeight="1">
      <c r="B52" s="175" t="s">
        <v>3823</v>
      </c>
      <c r="C52" s="173">
        <v>5901821</v>
      </c>
      <c r="D52" s="173">
        <v>5832936</v>
      </c>
      <c r="E52" s="177">
        <f t="shared" si="1"/>
        <v>-68885</v>
      </c>
      <c r="F52" s="173"/>
      <c r="G52" s="173"/>
      <c r="H52" s="173">
        <f t="shared" si="2"/>
        <v>0</v>
      </c>
      <c r="I52" s="173">
        <f t="shared" si="3"/>
        <v>5901821</v>
      </c>
      <c r="J52" s="173">
        <f t="shared" si="3"/>
        <v>5832936</v>
      </c>
      <c r="K52" s="173">
        <f t="shared" si="4"/>
        <v>-68885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87416967</v>
      </c>
      <c r="D61" s="178">
        <f t="shared" ref="D61:E61" si="12">D5+D9+D28+D37+D40+D45+D50+D54</f>
        <v>84570382</v>
      </c>
      <c r="E61" s="178">
        <f t="shared" si="12"/>
        <v>-2846585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87416967</v>
      </c>
      <c r="J61" s="178">
        <f t="shared" si="13"/>
        <v>84570382</v>
      </c>
      <c r="K61" s="178">
        <f t="shared" si="13"/>
        <v>-2846585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E969-908C-4BBF-8B4D-8822B5D75330}">
  <sheetPr>
    <tabColor rgb="FF79AF00"/>
  </sheetPr>
  <dimension ref="A1:K61"/>
  <sheetViews>
    <sheetView showGridLines="0" zoomScaleNormal="100" workbookViewId="0">
      <pane xSplit="4" ySplit="4" topLeftCell="E20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8.44140625" style="8" bestFit="1" customWidth="1"/>
    <col min="3" max="3" width="14.88671875" style="6" customWidth="1"/>
    <col min="4" max="4" width="16.109375" style="6" customWidth="1"/>
    <col min="5" max="5" width="18" style="6" customWidth="1"/>
    <col min="6" max="6" width="12.88671875" style="22" customWidth="1"/>
    <col min="7" max="7" width="17.109375" style="6" customWidth="1"/>
    <col min="8" max="8" width="14.44140625" style="6" customWidth="1"/>
    <col min="9" max="9" width="19.88671875" style="6" customWidth="1"/>
    <col min="10" max="10" width="17.88671875" style="6" customWidth="1"/>
    <col min="11" max="11" width="18.5546875" style="22" customWidth="1"/>
    <col min="12" max="16384" width="11.5546875" style="4"/>
  </cols>
  <sheetData>
    <row r="1" spans="1:11" ht="13.35" customHeight="1">
      <c r="A1" s="4" t="s">
        <v>3777</v>
      </c>
      <c r="B1" s="8" t="s">
        <v>747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G5" si="0">SUM(D6:D8)</f>
        <v>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2011600</v>
      </c>
      <c r="D9" s="172">
        <f t="shared" ref="D9:G9" si="5">SUM(D10:D27)</f>
        <v>1557000</v>
      </c>
      <c r="E9" s="172">
        <f t="shared" si="1"/>
        <v>-454600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2011600</v>
      </c>
      <c r="J9" s="172">
        <f t="shared" si="3"/>
        <v>1557000</v>
      </c>
      <c r="K9" s="172">
        <f t="shared" si="4"/>
        <v>-454600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>
        <v>10000</v>
      </c>
      <c r="D11" s="173"/>
      <c r="E11" s="180">
        <f t="shared" si="1"/>
        <v>-10000</v>
      </c>
      <c r="F11" s="173"/>
      <c r="G11" s="173"/>
      <c r="H11" s="173">
        <f t="shared" si="2"/>
        <v>0</v>
      </c>
      <c r="I11" s="173">
        <f t="shared" si="3"/>
        <v>10000</v>
      </c>
      <c r="J11" s="173">
        <f t="shared" si="3"/>
        <v>0</v>
      </c>
      <c r="K11" s="173">
        <f t="shared" si="4"/>
        <v>-10000</v>
      </c>
    </row>
    <row r="12" spans="1:11" ht="13.35" customHeight="1">
      <c r="B12" s="181" t="s">
        <v>3791</v>
      </c>
      <c r="C12" s="174">
        <v>444600</v>
      </c>
      <c r="D12" s="174"/>
      <c r="E12" s="182">
        <f t="shared" si="1"/>
        <v>-444600</v>
      </c>
      <c r="F12" s="174"/>
      <c r="G12" s="174"/>
      <c r="H12" s="174">
        <f t="shared" si="2"/>
        <v>0</v>
      </c>
      <c r="I12" s="174">
        <f t="shared" si="3"/>
        <v>444600</v>
      </c>
      <c r="J12" s="174">
        <f t="shared" si="3"/>
        <v>0</v>
      </c>
      <c r="K12" s="174">
        <f t="shared" si="4"/>
        <v>-444600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/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0</v>
      </c>
      <c r="K15" s="173">
        <f t="shared" si="4"/>
        <v>0</v>
      </c>
    </row>
    <row r="16" spans="1:11" ht="13.35" customHeight="1">
      <c r="B16" s="181" t="s">
        <v>3795</v>
      </c>
      <c r="C16" s="174"/>
      <c r="D16" s="174"/>
      <c r="E16" s="182">
        <f t="shared" si="1"/>
        <v>0</v>
      </c>
      <c r="F16" s="174"/>
      <c r="G16" s="174"/>
      <c r="H16" s="174">
        <f t="shared" si="2"/>
        <v>0</v>
      </c>
      <c r="I16" s="174">
        <f t="shared" si="3"/>
        <v>0</v>
      </c>
      <c r="J16" s="174">
        <f t="shared" si="3"/>
        <v>0</v>
      </c>
      <c r="K16" s="174">
        <f t="shared" si="4"/>
        <v>0</v>
      </c>
    </row>
    <row r="17" spans="2:11" ht="13.35" customHeight="1">
      <c r="B17" s="175" t="s">
        <v>3796</v>
      </c>
      <c r="C17" s="173"/>
      <c r="D17" s="173">
        <v>311400</v>
      </c>
      <c r="E17" s="180">
        <f t="shared" si="1"/>
        <v>311400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311400</v>
      </c>
      <c r="K17" s="173">
        <f t="shared" si="4"/>
        <v>311400</v>
      </c>
    </row>
    <row r="18" spans="2:11" ht="13.35" customHeight="1">
      <c r="B18" s="181" t="s">
        <v>3797</v>
      </c>
      <c r="C18" s="174"/>
      <c r="D18" s="174"/>
      <c r="E18" s="182">
        <f t="shared" si="1"/>
        <v>0</v>
      </c>
      <c r="F18" s="174"/>
      <c r="G18" s="174"/>
      <c r="H18" s="174">
        <f t="shared" si="2"/>
        <v>0</v>
      </c>
      <c r="I18" s="174">
        <f t="shared" si="3"/>
        <v>0</v>
      </c>
      <c r="J18" s="174">
        <f t="shared" si="3"/>
        <v>0</v>
      </c>
      <c r="K18" s="174">
        <f t="shared" si="4"/>
        <v>0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/>
      <c r="D21" s="173"/>
      <c r="E21" s="180">
        <f t="shared" si="1"/>
        <v>0</v>
      </c>
      <c r="F21" s="173"/>
      <c r="G21" s="173"/>
      <c r="H21" s="173">
        <f t="shared" si="2"/>
        <v>0</v>
      </c>
      <c r="I21" s="173">
        <f t="shared" si="3"/>
        <v>0</v>
      </c>
      <c r="J21" s="173">
        <f t="shared" si="3"/>
        <v>0</v>
      </c>
      <c r="K21" s="173">
        <f t="shared" si="4"/>
        <v>0</v>
      </c>
    </row>
    <row r="22" spans="2:11" ht="13.35" customHeight="1">
      <c r="B22" s="181" t="s">
        <v>3801</v>
      </c>
      <c r="C22" s="174"/>
      <c r="D22" s="174"/>
      <c r="E22" s="182">
        <f t="shared" si="1"/>
        <v>0</v>
      </c>
      <c r="F22" s="174"/>
      <c r="G22" s="174"/>
      <c r="H22" s="174">
        <f t="shared" si="2"/>
        <v>0</v>
      </c>
      <c r="I22" s="174">
        <f t="shared" si="3"/>
        <v>0</v>
      </c>
      <c r="J22" s="174">
        <f t="shared" si="3"/>
        <v>0</v>
      </c>
      <c r="K22" s="174">
        <f t="shared" si="4"/>
        <v>0</v>
      </c>
    </row>
    <row r="23" spans="2:11" ht="13.35" customHeight="1">
      <c r="B23" s="175" t="s">
        <v>3802</v>
      </c>
      <c r="C23" s="173"/>
      <c r="D23" s="173"/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0</v>
      </c>
      <c r="J23" s="173">
        <f t="shared" si="3"/>
        <v>0</v>
      </c>
      <c r="K23" s="173">
        <f t="shared" si="4"/>
        <v>0</v>
      </c>
    </row>
    <row r="24" spans="2:11" ht="13.35" customHeight="1">
      <c r="B24" s="181" t="s">
        <v>3803</v>
      </c>
      <c r="C24" s="174">
        <v>1557000</v>
      </c>
      <c r="D24" s="174">
        <v>1245600</v>
      </c>
      <c r="E24" s="182">
        <f t="shared" si="1"/>
        <v>-311400</v>
      </c>
      <c r="F24" s="174"/>
      <c r="G24" s="174"/>
      <c r="H24" s="174">
        <f t="shared" si="2"/>
        <v>0</v>
      </c>
      <c r="I24" s="174">
        <f t="shared" si="3"/>
        <v>1557000</v>
      </c>
      <c r="J24" s="174">
        <f t="shared" si="3"/>
        <v>1245600</v>
      </c>
      <c r="K24" s="174">
        <f t="shared" si="4"/>
        <v>-311400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0</v>
      </c>
      <c r="E37" s="172">
        <f t="shared" si="1"/>
        <v>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0</v>
      </c>
      <c r="J37" s="172">
        <f t="shared" si="3"/>
        <v>0</v>
      </c>
      <c r="K37" s="172">
        <f t="shared" si="4"/>
        <v>0</v>
      </c>
    </row>
    <row r="38" spans="2:11" ht="13.35" customHeight="1">
      <c r="B38" s="181" t="s">
        <v>3814</v>
      </c>
      <c r="C38" s="174"/>
      <c r="D38" s="174"/>
      <c r="E38" s="183">
        <f t="shared" si="1"/>
        <v>0</v>
      </c>
      <c r="F38" s="174"/>
      <c r="G38" s="174"/>
      <c r="H38" s="174">
        <f t="shared" si="2"/>
        <v>0</v>
      </c>
      <c r="I38" s="174">
        <f t="shared" si="3"/>
        <v>0</v>
      </c>
      <c r="J38" s="174">
        <f t="shared" si="3"/>
        <v>0</v>
      </c>
      <c r="K38" s="174">
        <f t="shared" si="4"/>
        <v>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0</v>
      </c>
      <c r="D40" s="172">
        <f t="shared" ref="D40:G40" si="8">SUM(D41:D44)</f>
        <v>0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0</v>
      </c>
      <c r="J40" s="172">
        <f t="shared" si="3"/>
        <v>0</v>
      </c>
      <c r="K40" s="172">
        <f t="shared" si="4"/>
        <v>0</v>
      </c>
    </row>
    <row r="41" spans="2:11" ht="13.35" customHeight="1">
      <c r="B41" s="181" t="s">
        <v>3816</v>
      </c>
      <c r="C41" s="174"/>
      <c r="D41" s="174"/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0</v>
      </c>
      <c r="J41" s="174">
        <f t="shared" si="3"/>
        <v>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0</v>
      </c>
      <c r="D50" s="172">
        <f t="shared" ref="D50:G50" si="10">SUM(D51:D53)</f>
        <v>0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0</v>
      </c>
      <c r="J50" s="172">
        <f t="shared" si="3"/>
        <v>0</v>
      </c>
      <c r="K50" s="172">
        <f t="shared" si="4"/>
        <v>0</v>
      </c>
    </row>
    <row r="51" spans="2:11" ht="13.35" customHeight="1">
      <c r="B51" s="181" t="s">
        <v>3822</v>
      </c>
      <c r="C51" s="174"/>
      <c r="D51" s="174"/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0</v>
      </c>
      <c r="J51" s="174">
        <f t="shared" si="3"/>
        <v>0</v>
      </c>
      <c r="K51" s="174">
        <f t="shared" si="4"/>
        <v>0</v>
      </c>
    </row>
    <row r="52" spans="2:11" ht="13.35" customHeight="1">
      <c r="B52" s="175" t="s">
        <v>3823</v>
      </c>
      <c r="C52" s="173"/>
      <c r="D52" s="173"/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0</v>
      </c>
      <c r="J52" s="173">
        <f t="shared" si="3"/>
        <v>0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2011600</v>
      </c>
      <c r="D61" s="178">
        <f t="shared" ref="D61:E61" si="12">D5+D9+D28+D37+D40+D45+D50+D54</f>
        <v>1557000</v>
      </c>
      <c r="E61" s="178">
        <f t="shared" si="12"/>
        <v>-454600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2011600</v>
      </c>
      <c r="J61" s="178">
        <f t="shared" si="13"/>
        <v>1557000</v>
      </c>
      <c r="K61" s="178">
        <f t="shared" si="13"/>
        <v>-454600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975A8-7AF0-41BB-98B4-D8B7709AC978}">
  <dimension ref="B1:K69"/>
  <sheetViews>
    <sheetView showGridLines="0" zoomScale="90" zoomScaleNormal="90" workbookViewId="0">
      <selection activeCell="E41" sqref="E41"/>
    </sheetView>
  </sheetViews>
  <sheetFormatPr baseColWidth="10" defaultColWidth="11.5546875" defaultRowHeight="13.2"/>
  <cols>
    <col min="1" max="1" width="11.5546875" style="45"/>
    <col min="2" max="2" width="8.44140625" style="45" customWidth="1"/>
    <col min="3" max="3" width="25.5546875" style="55" customWidth="1"/>
    <col min="4" max="4" width="16.5546875" style="45" customWidth="1"/>
    <col min="5" max="5" width="13.109375" style="45" customWidth="1"/>
    <col min="6" max="6" width="14.88671875" style="45" customWidth="1"/>
    <col min="7" max="7" width="12.88671875" style="45" customWidth="1"/>
    <col min="8" max="8" width="18.88671875" style="45" customWidth="1"/>
    <col min="9" max="9" width="14.5546875" style="45" customWidth="1"/>
    <col min="10" max="10" width="10.44140625" style="45" customWidth="1"/>
    <col min="11" max="11" width="17" style="45" customWidth="1"/>
    <col min="12" max="16384" width="11.5546875" style="45"/>
  </cols>
  <sheetData>
    <row r="1" spans="2:10" ht="13.8">
      <c r="B1" s="14" t="s">
        <v>763</v>
      </c>
    </row>
    <row r="3" spans="2:10">
      <c r="B3" s="44" t="s">
        <v>764</v>
      </c>
      <c r="G3" s="368" t="s">
        <v>765</v>
      </c>
      <c r="H3" s="369"/>
    </row>
    <row r="4" spans="2:10">
      <c r="G4" s="254" t="s">
        <v>766</v>
      </c>
      <c r="H4" s="254" t="s">
        <v>767</v>
      </c>
    </row>
    <row r="5" spans="2:10">
      <c r="B5" s="46" t="s">
        <v>768</v>
      </c>
      <c r="G5" s="254" t="s">
        <v>769</v>
      </c>
      <c r="H5" s="254" t="s">
        <v>770</v>
      </c>
    </row>
    <row r="6" spans="2:10">
      <c r="B6" s="46"/>
      <c r="G6" s="254" t="s">
        <v>645</v>
      </c>
      <c r="H6" s="254" t="s">
        <v>771</v>
      </c>
    </row>
    <row r="8" spans="2:10">
      <c r="B8" s="143"/>
      <c r="C8" s="144"/>
      <c r="D8" s="382" t="s">
        <v>772</v>
      </c>
      <c r="E8" s="383"/>
      <c r="F8" s="383"/>
      <c r="G8" s="382" t="s">
        <v>773</v>
      </c>
      <c r="H8" s="383"/>
      <c r="I8" s="383"/>
      <c r="J8" s="384" t="s">
        <v>774</v>
      </c>
    </row>
    <row r="9" spans="2:10" ht="84" customHeight="1">
      <c r="B9" s="145" t="s">
        <v>406</v>
      </c>
      <c r="C9" s="145" t="s">
        <v>775</v>
      </c>
      <c r="D9" s="145" t="s">
        <v>776</v>
      </c>
      <c r="E9" s="145" t="s">
        <v>777</v>
      </c>
      <c r="F9" s="146" t="s">
        <v>767</v>
      </c>
      <c r="G9" s="145" t="s">
        <v>778</v>
      </c>
      <c r="H9" s="145" t="s">
        <v>779</v>
      </c>
      <c r="I9" s="146" t="s">
        <v>767</v>
      </c>
      <c r="J9" s="385"/>
    </row>
    <row r="10" spans="2:10">
      <c r="B10" s="47">
        <v>1</v>
      </c>
      <c r="C10" s="56" t="s">
        <v>780</v>
      </c>
      <c r="D10" s="48" t="s">
        <v>666</v>
      </c>
      <c r="E10" s="48" t="s">
        <v>666</v>
      </c>
      <c r="F10" s="48" t="s">
        <v>645</v>
      </c>
      <c r="G10" s="48" t="s">
        <v>666</v>
      </c>
      <c r="H10" s="48" t="s">
        <v>666</v>
      </c>
      <c r="I10" s="48" t="s">
        <v>645</v>
      </c>
      <c r="J10" s="48"/>
    </row>
    <row r="11" spans="2:10">
      <c r="B11" s="49"/>
    </row>
    <row r="12" spans="2:10">
      <c r="B12" s="46" t="s">
        <v>781</v>
      </c>
    </row>
    <row r="14" spans="2:10">
      <c r="B14" s="386" t="s">
        <v>406</v>
      </c>
      <c r="C14" s="386" t="s">
        <v>775</v>
      </c>
      <c r="D14" s="388" t="s">
        <v>772</v>
      </c>
      <c r="E14" s="389"/>
      <c r="F14" s="389"/>
      <c r="G14" s="388" t="s">
        <v>773</v>
      </c>
      <c r="H14" s="389"/>
      <c r="I14" s="389"/>
      <c r="J14" s="386" t="s">
        <v>774</v>
      </c>
    </row>
    <row r="15" spans="2:10" ht="39.6">
      <c r="B15" s="387"/>
      <c r="C15" s="387"/>
      <c r="D15" s="146" t="s">
        <v>776</v>
      </c>
      <c r="E15" s="146" t="s">
        <v>777</v>
      </c>
      <c r="F15" s="146" t="s">
        <v>782</v>
      </c>
      <c r="G15" s="146" t="s">
        <v>778</v>
      </c>
      <c r="H15" s="146" t="s">
        <v>779</v>
      </c>
      <c r="I15" s="146" t="s">
        <v>782</v>
      </c>
      <c r="J15" s="387"/>
    </row>
    <row r="16" spans="2:10">
      <c r="B16" s="47">
        <v>1</v>
      </c>
      <c r="C16" s="56" t="s">
        <v>641</v>
      </c>
      <c r="D16" s="48" t="s">
        <v>666</v>
      </c>
      <c r="E16" s="48" t="s">
        <v>666</v>
      </c>
      <c r="F16" s="48" t="s">
        <v>645</v>
      </c>
      <c r="G16" s="48" t="s">
        <v>666</v>
      </c>
      <c r="H16" s="48" t="s">
        <v>666</v>
      </c>
      <c r="I16" s="48" t="s">
        <v>645</v>
      </c>
      <c r="J16" s="48"/>
    </row>
    <row r="17" spans="2:10">
      <c r="B17" s="47">
        <v>2</v>
      </c>
      <c r="C17" s="56" t="s">
        <v>783</v>
      </c>
      <c r="D17" s="48" t="s">
        <v>666</v>
      </c>
      <c r="E17" s="48" t="s">
        <v>666</v>
      </c>
      <c r="F17" s="48" t="s">
        <v>645</v>
      </c>
      <c r="G17" s="48" t="s">
        <v>666</v>
      </c>
      <c r="H17" s="48" t="s">
        <v>666</v>
      </c>
      <c r="I17" s="48" t="s">
        <v>645</v>
      </c>
      <c r="J17" s="48"/>
    </row>
    <row r="18" spans="2:10">
      <c r="B18" s="47">
        <v>3</v>
      </c>
      <c r="C18" s="56" t="s">
        <v>784</v>
      </c>
      <c r="D18" s="48" t="s">
        <v>666</v>
      </c>
      <c r="E18" s="48" t="s">
        <v>666</v>
      </c>
      <c r="F18" s="48" t="s">
        <v>645</v>
      </c>
      <c r="G18" s="48" t="s">
        <v>666</v>
      </c>
      <c r="H18" s="48" t="s">
        <v>666</v>
      </c>
      <c r="I18" s="48" t="s">
        <v>645</v>
      </c>
      <c r="J18" s="48"/>
    </row>
    <row r="19" spans="2:10">
      <c r="B19" s="47">
        <v>4</v>
      </c>
      <c r="C19" s="56" t="s">
        <v>650</v>
      </c>
      <c r="D19" s="48" t="s">
        <v>666</v>
      </c>
      <c r="E19" s="48" t="s">
        <v>666</v>
      </c>
      <c r="F19" s="48" t="s">
        <v>645</v>
      </c>
      <c r="G19" s="48" t="s">
        <v>666</v>
      </c>
      <c r="H19" s="48" t="s">
        <v>666</v>
      </c>
      <c r="I19" s="48" t="s">
        <v>645</v>
      </c>
      <c r="J19" s="48"/>
    </row>
    <row r="20" spans="2:10">
      <c r="B20" s="47">
        <v>5</v>
      </c>
      <c r="C20" s="56" t="s">
        <v>785</v>
      </c>
      <c r="D20" s="48" t="s">
        <v>666</v>
      </c>
      <c r="E20" s="48" t="s">
        <v>666</v>
      </c>
      <c r="F20" s="48" t="s">
        <v>645</v>
      </c>
      <c r="G20" s="48" t="s">
        <v>666</v>
      </c>
      <c r="H20" s="48" t="s">
        <v>666</v>
      </c>
      <c r="I20" s="48" t="s">
        <v>645</v>
      </c>
      <c r="J20" s="48"/>
    </row>
    <row r="21" spans="2:10">
      <c r="B21" s="47">
        <v>6</v>
      </c>
      <c r="C21" s="56" t="s">
        <v>786</v>
      </c>
      <c r="D21" s="48" t="s">
        <v>666</v>
      </c>
      <c r="E21" s="48" t="s">
        <v>666</v>
      </c>
      <c r="F21" s="48" t="s">
        <v>645</v>
      </c>
      <c r="G21" s="48" t="s">
        <v>666</v>
      </c>
      <c r="H21" s="48" t="s">
        <v>666</v>
      </c>
      <c r="I21" s="48" t="s">
        <v>645</v>
      </c>
      <c r="J21" s="48"/>
    </row>
    <row r="22" spans="2:10">
      <c r="B22" s="47">
        <v>7</v>
      </c>
      <c r="C22" s="56" t="s">
        <v>667</v>
      </c>
      <c r="D22" s="48" t="s">
        <v>666</v>
      </c>
      <c r="E22" s="48" t="s">
        <v>666</v>
      </c>
      <c r="F22" s="48" t="s">
        <v>645</v>
      </c>
      <c r="G22" s="48" t="s">
        <v>666</v>
      </c>
      <c r="H22" s="48" t="s">
        <v>666</v>
      </c>
      <c r="I22" s="48" t="s">
        <v>645</v>
      </c>
      <c r="J22" s="48"/>
    </row>
    <row r="23" spans="2:10">
      <c r="B23" s="47">
        <v>8</v>
      </c>
      <c r="C23" s="56" t="s">
        <v>787</v>
      </c>
      <c r="D23" s="48" t="s">
        <v>666</v>
      </c>
      <c r="E23" s="48" t="s">
        <v>666</v>
      </c>
      <c r="F23" s="48" t="s">
        <v>645</v>
      </c>
      <c r="G23" s="48" t="s">
        <v>666</v>
      </c>
      <c r="H23" s="48" t="s">
        <v>666</v>
      </c>
      <c r="I23" s="48" t="s">
        <v>645</v>
      </c>
      <c r="J23" s="48"/>
    </row>
    <row r="24" spans="2:10">
      <c r="B24" s="255">
        <v>9</v>
      </c>
      <c r="C24" s="256" t="s">
        <v>788</v>
      </c>
      <c r="D24" s="257" t="s">
        <v>653</v>
      </c>
      <c r="E24" s="257" t="s">
        <v>653</v>
      </c>
      <c r="F24" s="257" t="s">
        <v>766</v>
      </c>
      <c r="G24" s="257" t="s">
        <v>666</v>
      </c>
      <c r="H24" s="257" t="s">
        <v>666</v>
      </c>
      <c r="I24" s="257" t="s">
        <v>645</v>
      </c>
      <c r="J24" s="48"/>
    </row>
    <row r="25" spans="2:10">
      <c r="B25" s="47">
        <v>10</v>
      </c>
      <c r="C25" s="56" t="s">
        <v>681</v>
      </c>
      <c r="D25" s="48" t="s">
        <v>666</v>
      </c>
      <c r="E25" s="48" t="s">
        <v>666</v>
      </c>
      <c r="F25" s="48" t="s">
        <v>645</v>
      </c>
      <c r="G25" s="48" t="s">
        <v>666</v>
      </c>
      <c r="H25" s="48" t="s">
        <v>666</v>
      </c>
      <c r="I25" s="48" t="s">
        <v>645</v>
      </c>
      <c r="J25" s="48"/>
    </row>
    <row r="26" spans="2:10">
      <c r="B26" s="47">
        <v>11</v>
      </c>
      <c r="C26" s="56" t="s">
        <v>684</v>
      </c>
      <c r="D26" s="48" t="s">
        <v>666</v>
      </c>
      <c r="E26" s="48" t="s">
        <v>666</v>
      </c>
      <c r="F26" s="48" t="s">
        <v>645</v>
      </c>
      <c r="G26" s="48" t="s">
        <v>666</v>
      </c>
      <c r="H26" s="48" t="s">
        <v>666</v>
      </c>
      <c r="I26" s="48" t="s">
        <v>645</v>
      </c>
      <c r="J26" s="48"/>
    </row>
    <row r="27" spans="2:10">
      <c r="B27" s="47">
        <v>12</v>
      </c>
      <c r="C27" s="56" t="s">
        <v>789</v>
      </c>
      <c r="D27" s="48" t="s">
        <v>666</v>
      </c>
      <c r="E27" s="48" t="s">
        <v>666</v>
      </c>
      <c r="F27" s="48" t="s">
        <v>645</v>
      </c>
      <c r="G27" s="48" t="s">
        <v>666</v>
      </c>
      <c r="H27" s="48" t="s">
        <v>666</v>
      </c>
      <c r="I27" s="48" t="s">
        <v>645</v>
      </c>
      <c r="J27" s="48"/>
    </row>
    <row r="28" spans="2:10">
      <c r="B28" s="47">
        <v>13</v>
      </c>
      <c r="C28" s="56" t="s">
        <v>702</v>
      </c>
      <c r="D28" s="48" t="s">
        <v>666</v>
      </c>
      <c r="E28" s="48" t="s">
        <v>666</v>
      </c>
      <c r="F28" s="48" t="s">
        <v>645</v>
      </c>
      <c r="G28" s="48" t="s">
        <v>666</v>
      </c>
      <c r="H28" s="48" t="s">
        <v>666</v>
      </c>
      <c r="I28" s="48" t="s">
        <v>645</v>
      </c>
      <c r="J28" s="48"/>
    </row>
    <row r="29" spans="2:10">
      <c r="B29" s="47">
        <v>14</v>
      </c>
      <c r="C29" s="56" t="s">
        <v>703</v>
      </c>
      <c r="D29" s="48" t="s">
        <v>666</v>
      </c>
      <c r="E29" s="48" t="s">
        <v>666</v>
      </c>
      <c r="F29" s="48" t="s">
        <v>645</v>
      </c>
      <c r="G29" s="48" t="s">
        <v>666</v>
      </c>
      <c r="H29" s="48" t="s">
        <v>666</v>
      </c>
      <c r="I29" s="48" t="s">
        <v>645</v>
      </c>
      <c r="J29" s="48"/>
    </row>
    <row r="30" spans="2:10">
      <c r="B30" s="47">
        <v>15</v>
      </c>
      <c r="C30" s="56" t="s">
        <v>708</v>
      </c>
      <c r="D30" s="48" t="s">
        <v>666</v>
      </c>
      <c r="E30" s="48" t="s">
        <v>666</v>
      </c>
      <c r="F30" s="48" t="s">
        <v>645</v>
      </c>
      <c r="G30" s="48" t="s">
        <v>666</v>
      </c>
      <c r="H30" s="48" t="s">
        <v>666</v>
      </c>
      <c r="I30" s="48" t="s">
        <v>645</v>
      </c>
      <c r="J30" s="48"/>
    </row>
    <row r="31" spans="2:10">
      <c r="B31" s="47">
        <v>16</v>
      </c>
      <c r="C31" s="56" t="s">
        <v>790</v>
      </c>
      <c r="D31" s="48" t="s">
        <v>666</v>
      </c>
      <c r="E31" s="48" t="s">
        <v>666</v>
      </c>
      <c r="F31" s="48" t="s">
        <v>645</v>
      </c>
      <c r="G31" s="48" t="s">
        <v>666</v>
      </c>
      <c r="H31" s="48" t="s">
        <v>666</v>
      </c>
      <c r="I31" s="48" t="s">
        <v>645</v>
      </c>
      <c r="J31" s="48"/>
    </row>
    <row r="32" spans="2:10">
      <c r="B32" s="47">
        <v>17</v>
      </c>
      <c r="C32" s="56" t="s">
        <v>791</v>
      </c>
      <c r="D32" s="48" t="s">
        <v>666</v>
      </c>
      <c r="E32" s="48" t="s">
        <v>666</v>
      </c>
      <c r="F32" s="48" t="s">
        <v>645</v>
      </c>
      <c r="G32" s="48" t="s">
        <v>666</v>
      </c>
      <c r="H32" s="48" t="s">
        <v>666</v>
      </c>
      <c r="I32" s="48" t="s">
        <v>645</v>
      </c>
      <c r="J32" s="48"/>
    </row>
    <row r="33" spans="2:11">
      <c r="B33" s="47">
        <v>18</v>
      </c>
      <c r="C33" s="56" t="s">
        <v>722</v>
      </c>
      <c r="D33" s="48" t="s">
        <v>666</v>
      </c>
      <c r="E33" s="48" t="s">
        <v>666</v>
      </c>
      <c r="F33" s="48" t="s">
        <v>645</v>
      </c>
      <c r="G33" s="48" t="s">
        <v>666</v>
      </c>
      <c r="H33" s="48" t="s">
        <v>666</v>
      </c>
      <c r="I33" s="48" t="s">
        <v>645</v>
      </c>
      <c r="J33" s="48"/>
    </row>
    <row r="34" spans="2:11">
      <c r="B34" s="47">
        <v>19</v>
      </c>
      <c r="C34" s="56" t="s">
        <v>792</v>
      </c>
      <c r="D34" s="48" t="s">
        <v>666</v>
      </c>
      <c r="E34" s="48" t="s">
        <v>666</v>
      </c>
      <c r="F34" s="48" t="s">
        <v>645</v>
      </c>
      <c r="G34" s="48" t="s">
        <v>666</v>
      </c>
      <c r="H34" s="48" t="s">
        <v>666</v>
      </c>
      <c r="I34" s="48" t="s">
        <v>645</v>
      </c>
      <c r="J34" s="48"/>
    </row>
    <row r="35" spans="2:11">
      <c r="B35" s="47">
        <v>20</v>
      </c>
      <c r="C35" s="56" t="s">
        <v>793</v>
      </c>
      <c r="D35" s="48" t="s">
        <v>666</v>
      </c>
      <c r="E35" s="48" t="s">
        <v>666</v>
      </c>
      <c r="F35" s="48" t="s">
        <v>645</v>
      </c>
      <c r="G35" s="48" t="s">
        <v>666</v>
      </c>
      <c r="H35" s="48" t="s">
        <v>666</v>
      </c>
      <c r="I35" s="48" t="s">
        <v>645</v>
      </c>
      <c r="J35" s="48"/>
    </row>
    <row r="36" spans="2:11">
      <c r="B36" s="47">
        <v>21</v>
      </c>
      <c r="C36" s="56" t="s">
        <v>728</v>
      </c>
      <c r="D36" s="48" t="s">
        <v>666</v>
      </c>
      <c r="E36" s="48" t="s">
        <v>666</v>
      </c>
      <c r="F36" s="48" t="s">
        <v>645</v>
      </c>
      <c r="G36" s="48" t="s">
        <v>666</v>
      </c>
      <c r="H36" s="48" t="s">
        <v>666</v>
      </c>
      <c r="I36" s="48" t="s">
        <v>645</v>
      </c>
      <c r="J36" s="48"/>
    </row>
    <row r="37" spans="2:11">
      <c r="B37" s="255">
        <v>22</v>
      </c>
      <c r="C37" s="256" t="s">
        <v>733</v>
      </c>
      <c r="D37" s="257" t="s">
        <v>653</v>
      </c>
      <c r="E37" s="257" t="s">
        <v>653</v>
      </c>
      <c r="F37" s="257" t="s">
        <v>766</v>
      </c>
      <c r="G37" s="257" t="s">
        <v>666</v>
      </c>
      <c r="H37" s="257" t="s">
        <v>666</v>
      </c>
      <c r="I37" s="257" t="s">
        <v>645</v>
      </c>
      <c r="J37" s="48"/>
    </row>
    <row r="38" spans="2:11">
      <c r="B38" s="47">
        <v>23</v>
      </c>
      <c r="C38" s="56" t="s">
        <v>794</v>
      </c>
      <c r="D38" s="48" t="s">
        <v>666</v>
      </c>
      <c r="E38" s="48" t="s">
        <v>666</v>
      </c>
      <c r="F38" s="48" t="s">
        <v>645</v>
      </c>
      <c r="G38" s="48" t="s">
        <v>666</v>
      </c>
      <c r="H38" s="48" t="s">
        <v>666</v>
      </c>
      <c r="I38" s="48" t="s">
        <v>645</v>
      </c>
      <c r="J38" s="48"/>
    </row>
    <row r="39" spans="2:11">
      <c r="B39" s="47">
        <v>24</v>
      </c>
      <c r="C39" s="56" t="s">
        <v>740</v>
      </c>
      <c r="D39" s="48" t="s">
        <v>666</v>
      </c>
      <c r="E39" s="48" t="s">
        <v>666</v>
      </c>
      <c r="F39" s="48" t="s">
        <v>645</v>
      </c>
      <c r="G39" s="48" t="s">
        <v>666</v>
      </c>
      <c r="H39" s="48" t="s">
        <v>666</v>
      </c>
      <c r="I39" s="48" t="s">
        <v>645</v>
      </c>
      <c r="J39" s="48"/>
    </row>
    <row r="40" spans="2:11">
      <c r="B40" s="47">
        <v>25</v>
      </c>
      <c r="C40" s="56" t="s">
        <v>741</v>
      </c>
      <c r="D40" s="48" t="s">
        <v>666</v>
      </c>
      <c r="E40" s="48" t="s">
        <v>666</v>
      </c>
      <c r="F40" s="48" t="s">
        <v>645</v>
      </c>
      <c r="G40" s="48" t="s">
        <v>666</v>
      </c>
      <c r="H40" s="48" t="s">
        <v>666</v>
      </c>
      <c r="I40" s="48" t="s">
        <v>645</v>
      </c>
      <c r="J40" s="48"/>
    </row>
    <row r="41" spans="2:11">
      <c r="B41" s="47">
        <v>26</v>
      </c>
      <c r="C41" s="56" t="s">
        <v>742</v>
      </c>
      <c r="D41" s="48" t="s">
        <v>666</v>
      </c>
      <c r="E41" s="48" t="s">
        <v>666</v>
      </c>
      <c r="F41" s="48" t="s">
        <v>645</v>
      </c>
      <c r="G41" s="48" t="s">
        <v>666</v>
      </c>
      <c r="H41" s="48" t="s">
        <v>666</v>
      </c>
      <c r="I41" s="48" t="s">
        <v>645</v>
      </c>
      <c r="J41" s="48"/>
    </row>
    <row r="42" spans="2:11">
      <c r="B42" s="47">
        <v>27</v>
      </c>
      <c r="C42" s="56" t="s">
        <v>746</v>
      </c>
      <c r="D42" s="48" t="s">
        <v>666</v>
      </c>
      <c r="E42" s="48" t="s">
        <v>666</v>
      </c>
      <c r="F42" s="48" t="s">
        <v>645</v>
      </c>
      <c r="G42" s="48" t="s">
        <v>666</v>
      </c>
      <c r="H42" s="48" t="s">
        <v>666</v>
      </c>
      <c r="I42" s="48" t="s">
        <v>645</v>
      </c>
      <c r="J42" s="48"/>
    </row>
    <row r="43" spans="2:11">
      <c r="B43" s="47">
        <v>28</v>
      </c>
      <c r="C43" s="56" t="s">
        <v>795</v>
      </c>
      <c r="D43" s="48" t="s">
        <v>666</v>
      </c>
      <c r="E43" s="48" t="s">
        <v>666</v>
      </c>
      <c r="F43" s="48" t="s">
        <v>645</v>
      </c>
      <c r="G43" s="48" t="s">
        <v>666</v>
      </c>
      <c r="H43" s="48" t="s">
        <v>666</v>
      </c>
      <c r="I43" s="48" t="s">
        <v>645</v>
      </c>
      <c r="J43" s="48"/>
    </row>
    <row r="44" spans="2:11">
      <c r="B44" s="47">
        <v>29</v>
      </c>
      <c r="C44" s="56" t="s">
        <v>796</v>
      </c>
      <c r="D44" s="48" t="s">
        <v>666</v>
      </c>
      <c r="E44" s="48" t="s">
        <v>666</v>
      </c>
      <c r="F44" s="48" t="s">
        <v>645</v>
      </c>
      <c r="G44" s="48" t="s">
        <v>666</v>
      </c>
      <c r="H44" s="48" t="s">
        <v>666</v>
      </c>
      <c r="I44" s="48" t="s">
        <v>645</v>
      </c>
      <c r="J44" s="48"/>
    </row>
    <row r="45" spans="2:11">
      <c r="B45" s="255">
        <v>30</v>
      </c>
      <c r="C45" s="256" t="s">
        <v>797</v>
      </c>
      <c r="D45" s="257" t="s">
        <v>653</v>
      </c>
      <c r="E45" s="257" t="s">
        <v>653</v>
      </c>
      <c r="F45" s="257" t="s">
        <v>766</v>
      </c>
      <c r="G45" s="257" t="s">
        <v>666</v>
      </c>
      <c r="H45" s="257" t="s">
        <v>666</v>
      </c>
      <c r="I45" s="257" t="s">
        <v>645</v>
      </c>
      <c r="J45" s="48"/>
    </row>
    <row r="47" spans="2:11" ht="20.399999999999999">
      <c r="B47" s="46" t="s">
        <v>798</v>
      </c>
      <c r="C47" s="57"/>
      <c r="D47" s="50"/>
      <c r="E47" s="50"/>
      <c r="F47" s="50"/>
      <c r="G47" s="50"/>
      <c r="H47" s="50"/>
      <c r="K47" s="51"/>
    </row>
    <row r="48" spans="2:11" ht="20.399999999999999">
      <c r="B48" s="50"/>
      <c r="C48" s="57"/>
      <c r="D48" s="50"/>
      <c r="E48" s="50"/>
      <c r="F48" s="50"/>
      <c r="G48" s="50"/>
      <c r="H48" s="50"/>
      <c r="K48" s="51"/>
    </row>
    <row r="49" spans="2:11" ht="20.399999999999999">
      <c r="B49" s="46" t="s">
        <v>768</v>
      </c>
      <c r="C49" s="57"/>
      <c r="D49" s="50"/>
      <c r="E49" s="50"/>
      <c r="F49" s="50"/>
      <c r="G49" s="50"/>
      <c r="H49" s="50"/>
      <c r="K49" s="51"/>
    </row>
    <row r="50" spans="2:11" ht="20.399999999999999">
      <c r="B50" s="50"/>
      <c r="C50" s="57"/>
      <c r="D50" s="50"/>
      <c r="E50" s="50"/>
      <c r="F50" s="50"/>
      <c r="G50" s="50"/>
      <c r="H50" s="50"/>
      <c r="K50" s="51"/>
    </row>
    <row r="51" spans="2:11" ht="20.399999999999999">
      <c r="B51" s="370" t="s">
        <v>406</v>
      </c>
      <c r="C51" s="147"/>
      <c r="D51" s="372" t="s">
        <v>772</v>
      </c>
      <c r="E51" s="373"/>
      <c r="F51" s="373"/>
      <c r="G51" s="374"/>
      <c r="H51" s="375" t="s">
        <v>774</v>
      </c>
      <c r="K51" s="51"/>
    </row>
    <row r="52" spans="2:11" ht="81.599999999999994">
      <c r="B52" s="371"/>
      <c r="C52" s="148" t="s">
        <v>799</v>
      </c>
      <c r="D52" s="148" t="s">
        <v>800</v>
      </c>
      <c r="E52" s="148" t="s">
        <v>801</v>
      </c>
      <c r="F52" s="148" t="s">
        <v>770</v>
      </c>
      <c r="G52" s="148" t="s">
        <v>767</v>
      </c>
      <c r="H52" s="376"/>
      <c r="K52" s="51"/>
    </row>
    <row r="53" spans="2:11" ht="20.399999999999999">
      <c r="B53" s="52">
        <v>1</v>
      </c>
      <c r="C53" s="58" t="s">
        <v>802</v>
      </c>
      <c r="D53" s="53" t="s">
        <v>666</v>
      </c>
      <c r="E53" s="53" t="s">
        <v>666</v>
      </c>
      <c r="F53" s="53" t="s">
        <v>766</v>
      </c>
      <c r="G53" s="53"/>
      <c r="H53" s="53"/>
      <c r="K53" s="51"/>
    </row>
    <row r="54" spans="2:11" ht="20.399999999999999">
      <c r="B54" s="54"/>
      <c r="C54" s="57"/>
      <c r="D54" s="50"/>
      <c r="E54" s="50"/>
      <c r="F54" s="50"/>
      <c r="G54" s="50"/>
      <c r="H54" s="50"/>
      <c r="K54" s="51"/>
    </row>
    <row r="55" spans="2:11" ht="20.399999999999999">
      <c r="B55" s="46" t="s">
        <v>781</v>
      </c>
      <c r="C55" s="57"/>
      <c r="D55" s="50"/>
      <c r="E55" s="50"/>
      <c r="F55" s="50"/>
      <c r="G55" s="50"/>
      <c r="H55" s="50"/>
      <c r="K55" s="51"/>
    </row>
    <row r="56" spans="2:11" ht="20.399999999999999">
      <c r="B56" s="50"/>
      <c r="C56" s="57"/>
      <c r="D56" s="50"/>
      <c r="E56" s="50"/>
      <c r="F56" s="50"/>
      <c r="G56" s="50"/>
      <c r="H56" s="50"/>
      <c r="K56" s="51"/>
    </row>
    <row r="57" spans="2:11" ht="20.399999999999999">
      <c r="B57" s="377" t="s">
        <v>406</v>
      </c>
      <c r="C57" s="370" t="s">
        <v>799</v>
      </c>
      <c r="D57" s="379" t="s">
        <v>772</v>
      </c>
      <c r="E57" s="380"/>
      <c r="F57" s="380"/>
      <c r="G57" s="380"/>
      <c r="H57" s="381"/>
    </row>
    <row r="58" spans="2:11" ht="81.599999999999994">
      <c r="B58" s="378"/>
      <c r="C58" s="371"/>
      <c r="D58" s="148" t="s">
        <v>800</v>
      </c>
      <c r="E58" s="148" t="s">
        <v>801</v>
      </c>
      <c r="F58" s="148" t="s">
        <v>770</v>
      </c>
      <c r="G58" s="148" t="s">
        <v>767</v>
      </c>
      <c r="H58" s="149" t="s">
        <v>774</v>
      </c>
    </row>
    <row r="59" spans="2:11">
      <c r="B59" s="46" t="s">
        <v>781</v>
      </c>
      <c r="C59" s="59"/>
      <c r="D59" s="46"/>
      <c r="E59" s="46"/>
      <c r="F59" s="46"/>
      <c r="G59" s="46"/>
      <c r="H59" s="46"/>
    </row>
    <row r="60" spans="2:11" ht="20.399999999999999">
      <c r="B60" s="52">
        <v>1</v>
      </c>
      <c r="C60" s="58" t="s">
        <v>803</v>
      </c>
      <c r="D60" s="53" t="s">
        <v>666</v>
      </c>
      <c r="E60" s="53" t="s">
        <v>666</v>
      </c>
      <c r="F60" s="53"/>
      <c r="G60" s="53" t="s">
        <v>766</v>
      </c>
      <c r="H60" s="53"/>
    </row>
    <row r="61" spans="2:11" ht="20.399999999999999">
      <c r="B61" s="52">
        <v>2</v>
      </c>
      <c r="C61" s="58" t="s">
        <v>804</v>
      </c>
      <c r="D61" s="53" t="s">
        <v>666</v>
      </c>
      <c r="E61" s="53" t="s">
        <v>666</v>
      </c>
      <c r="F61" s="53"/>
      <c r="G61" s="53"/>
      <c r="H61" s="53"/>
    </row>
    <row r="62" spans="2:11" ht="40.799999999999997">
      <c r="B62" s="52">
        <v>3</v>
      </c>
      <c r="C62" s="58" t="s">
        <v>805</v>
      </c>
      <c r="D62" s="53" t="s">
        <v>666</v>
      </c>
      <c r="E62" s="53" t="s">
        <v>666</v>
      </c>
      <c r="F62" s="53"/>
      <c r="G62" s="53"/>
      <c r="H62" s="53"/>
    </row>
    <row r="63" spans="2:11" ht="40.799999999999997">
      <c r="B63" s="52">
        <v>4</v>
      </c>
      <c r="C63" s="58" t="s">
        <v>806</v>
      </c>
      <c r="D63" s="53" t="s">
        <v>666</v>
      </c>
      <c r="E63" s="53" t="s">
        <v>666</v>
      </c>
      <c r="F63" s="53"/>
      <c r="G63" s="53"/>
      <c r="H63" s="53"/>
    </row>
    <row r="64" spans="2:11" ht="40.799999999999997">
      <c r="B64" s="52">
        <v>5</v>
      </c>
      <c r="C64" s="58" t="s">
        <v>807</v>
      </c>
      <c r="D64" s="53" t="s">
        <v>666</v>
      </c>
      <c r="E64" s="53" t="s">
        <v>666</v>
      </c>
      <c r="F64" s="53"/>
      <c r="G64" s="53" t="s">
        <v>766</v>
      </c>
      <c r="H64" s="53"/>
    </row>
    <row r="65" spans="2:8" ht="20.399999999999999">
      <c r="B65" s="52">
        <v>6</v>
      </c>
      <c r="C65" s="58" t="s">
        <v>808</v>
      </c>
      <c r="D65" s="53" t="s">
        <v>666</v>
      </c>
      <c r="E65" s="53" t="s">
        <v>666</v>
      </c>
      <c r="F65" s="53"/>
      <c r="G65" s="53"/>
      <c r="H65" s="53"/>
    </row>
    <row r="66" spans="2:8" ht="20.399999999999999">
      <c r="B66" s="52">
        <v>7</v>
      </c>
      <c r="C66" s="58" t="s">
        <v>809</v>
      </c>
      <c r="D66" s="53" t="s">
        <v>666</v>
      </c>
      <c r="E66" s="53" t="s">
        <v>666</v>
      </c>
      <c r="F66" s="53"/>
      <c r="G66" s="53"/>
      <c r="H66" s="53"/>
    </row>
    <row r="67" spans="2:8" ht="20.399999999999999">
      <c r="B67" s="52">
        <v>8</v>
      </c>
      <c r="C67" s="58" t="s">
        <v>810</v>
      </c>
      <c r="D67" s="53" t="s">
        <v>666</v>
      </c>
      <c r="E67" s="53" t="s">
        <v>666</v>
      </c>
      <c r="F67" s="53"/>
      <c r="G67" s="53"/>
      <c r="H67" s="53"/>
    </row>
    <row r="68" spans="2:8" ht="20.399999999999999">
      <c r="B68" s="52"/>
      <c r="C68" s="58" t="s">
        <v>811</v>
      </c>
      <c r="D68" s="53" t="s">
        <v>666</v>
      </c>
      <c r="E68" s="53" t="s">
        <v>666</v>
      </c>
      <c r="F68" s="53"/>
      <c r="G68" s="53"/>
      <c r="H68" s="53"/>
    </row>
    <row r="69" spans="2:8" ht="20.399999999999999">
      <c r="B69" s="52">
        <v>9</v>
      </c>
      <c r="C69" s="58" t="s">
        <v>812</v>
      </c>
      <c r="D69" s="53" t="s">
        <v>666</v>
      </c>
      <c r="E69" s="53" t="s">
        <v>666</v>
      </c>
      <c r="F69" s="53"/>
      <c r="G69" s="53"/>
      <c r="H69" s="53"/>
    </row>
  </sheetData>
  <autoFilter ref="B14:J45" xr:uid="{30E55C4D-785B-40E3-8BCC-C21B9C803D5C}">
    <filterColumn colId="2" showButton="0"/>
    <filterColumn colId="3" showButton="0"/>
    <filterColumn colId="5" showButton="0"/>
    <filterColumn colId="6" showButton="0"/>
    <sortState xmlns:xlrd2="http://schemas.microsoft.com/office/spreadsheetml/2017/richdata2" ref="B17:J45">
      <sortCondition ref="B14:B45"/>
    </sortState>
  </autoFilter>
  <mergeCells count="15">
    <mergeCell ref="J8:J9"/>
    <mergeCell ref="B14:B15"/>
    <mergeCell ref="C14:C15"/>
    <mergeCell ref="D14:F14"/>
    <mergeCell ref="G14:I14"/>
    <mergeCell ref="J14:J15"/>
    <mergeCell ref="G3:H3"/>
    <mergeCell ref="B51:B52"/>
    <mergeCell ref="D51:G51"/>
    <mergeCell ref="H51:H52"/>
    <mergeCell ref="B57:B58"/>
    <mergeCell ref="C57:C58"/>
    <mergeCell ref="D57:H57"/>
    <mergeCell ref="D8:F8"/>
    <mergeCell ref="G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EF6BD-6BE5-4FC1-BB2E-F7FA4A63B036}">
  <sheetPr>
    <tabColor rgb="FF79AF00"/>
  </sheetPr>
  <dimension ref="A1:K61"/>
  <sheetViews>
    <sheetView showGridLines="0" zoomScaleNormal="100" workbookViewId="0">
      <pane xSplit="4" ySplit="4" topLeftCell="F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4.88671875" style="6" customWidth="1"/>
    <col min="4" max="4" width="16.109375" style="6" customWidth="1"/>
    <col min="5" max="5" width="13.44140625" style="6" customWidth="1"/>
    <col min="6" max="6" width="12.88671875" style="6" customWidth="1"/>
    <col min="7" max="7" width="17.109375" style="6" customWidth="1"/>
    <col min="8" max="8" width="14.44140625" style="6" customWidth="1"/>
    <col min="9" max="9" width="14.5546875" style="6" bestFit="1" customWidth="1"/>
    <col min="10" max="10" width="17.88671875" style="6" customWidth="1"/>
    <col min="11" max="11" width="18.5546875" style="6" customWidth="1"/>
    <col min="12" max="16384" width="11.5546875" style="4"/>
  </cols>
  <sheetData>
    <row r="1" spans="1:11" ht="13.35" customHeight="1">
      <c r="A1" s="4" t="s">
        <v>3777</v>
      </c>
      <c r="B1" s="8" t="s">
        <v>755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G5" si="0">SUM(D6:D8)</f>
        <v>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7562064</v>
      </c>
      <c r="D9" s="172">
        <f t="shared" ref="D9:G9" si="5">SUM(D10:D27)</f>
        <v>41694143</v>
      </c>
      <c r="E9" s="172">
        <f t="shared" si="1"/>
        <v>34132079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7562064</v>
      </c>
      <c r="J9" s="172">
        <f t="shared" si="3"/>
        <v>41694143</v>
      </c>
      <c r="K9" s="172">
        <f t="shared" si="4"/>
        <v>34132079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>
        <v>105000</v>
      </c>
      <c r="E11" s="180">
        <f t="shared" si="1"/>
        <v>105000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105000</v>
      </c>
      <c r="K11" s="173">
        <f t="shared" si="4"/>
        <v>105000</v>
      </c>
    </row>
    <row r="12" spans="1:11" ht="13.35" customHeight="1">
      <c r="B12" s="181" t="s">
        <v>3791</v>
      </c>
      <c r="C12" s="174"/>
      <c r="D12" s="174">
        <v>34021000</v>
      </c>
      <c r="E12" s="182">
        <f t="shared" si="1"/>
        <v>34021000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34021000</v>
      </c>
      <c r="K12" s="174">
        <f t="shared" si="4"/>
        <v>34021000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/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0</v>
      </c>
      <c r="K15" s="173">
        <f t="shared" si="4"/>
        <v>0</v>
      </c>
    </row>
    <row r="16" spans="1:11" ht="13.35" customHeight="1">
      <c r="B16" s="181" t="s">
        <v>3795</v>
      </c>
      <c r="C16" s="174">
        <v>371400</v>
      </c>
      <c r="D16" s="174">
        <v>371636</v>
      </c>
      <c r="E16" s="182">
        <f t="shared" si="1"/>
        <v>236</v>
      </c>
      <c r="F16" s="174"/>
      <c r="G16" s="174"/>
      <c r="H16" s="174">
        <f t="shared" si="2"/>
        <v>0</v>
      </c>
      <c r="I16" s="174">
        <f t="shared" si="3"/>
        <v>371400</v>
      </c>
      <c r="J16" s="174">
        <f t="shared" si="3"/>
        <v>371636</v>
      </c>
      <c r="K16" s="174">
        <f t="shared" si="4"/>
        <v>236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1297555</v>
      </c>
      <c r="D18" s="174">
        <v>1298377</v>
      </c>
      <c r="E18" s="182">
        <f t="shared" si="1"/>
        <v>822</v>
      </c>
      <c r="F18" s="174"/>
      <c r="G18" s="174"/>
      <c r="H18" s="174">
        <f t="shared" si="2"/>
        <v>0</v>
      </c>
      <c r="I18" s="174">
        <f t="shared" si="3"/>
        <v>1297555</v>
      </c>
      <c r="J18" s="174">
        <f t="shared" si="3"/>
        <v>1298377</v>
      </c>
      <c r="K18" s="174">
        <f t="shared" si="4"/>
        <v>822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5893109</v>
      </c>
      <c r="D21" s="173">
        <v>5898130</v>
      </c>
      <c r="E21" s="180">
        <f t="shared" si="1"/>
        <v>5021</v>
      </c>
      <c r="F21" s="173"/>
      <c r="G21" s="173"/>
      <c r="H21" s="173">
        <f t="shared" si="2"/>
        <v>0</v>
      </c>
      <c r="I21" s="173">
        <f t="shared" si="3"/>
        <v>5893109</v>
      </c>
      <c r="J21" s="173">
        <f t="shared" si="3"/>
        <v>5898130</v>
      </c>
      <c r="K21" s="173">
        <f t="shared" si="4"/>
        <v>5021</v>
      </c>
    </row>
    <row r="22" spans="2:11" ht="13.35" customHeight="1">
      <c r="B22" s="181" t="s">
        <v>3801</v>
      </c>
      <c r="C22" s="174"/>
      <c r="D22" s="174"/>
      <c r="E22" s="182">
        <f t="shared" si="1"/>
        <v>0</v>
      </c>
      <c r="F22" s="174"/>
      <c r="G22" s="174"/>
      <c r="H22" s="174">
        <f t="shared" si="2"/>
        <v>0</v>
      </c>
      <c r="I22" s="174">
        <f t="shared" si="3"/>
        <v>0</v>
      </c>
      <c r="J22" s="174">
        <f t="shared" si="3"/>
        <v>0</v>
      </c>
      <c r="K22" s="174">
        <f t="shared" si="4"/>
        <v>0</v>
      </c>
    </row>
    <row r="23" spans="2:11" ht="13.35" customHeight="1">
      <c r="B23" s="175" t="s">
        <v>3802</v>
      </c>
      <c r="C23" s="173"/>
      <c r="D23" s="173"/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0</v>
      </c>
      <c r="J23" s="173">
        <f t="shared" si="3"/>
        <v>0</v>
      </c>
      <c r="K23" s="173">
        <f t="shared" si="4"/>
        <v>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0</v>
      </c>
      <c r="E37" s="172">
        <f t="shared" si="1"/>
        <v>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0</v>
      </c>
      <c r="J37" s="172">
        <f t="shared" si="3"/>
        <v>0</v>
      </c>
      <c r="K37" s="172">
        <f t="shared" si="4"/>
        <v>0</v>
      </c>
    </row>
    <row r="38" spans="2:11" ht="13.35" customHeight="1">
      <c r="B38" s="181" t="s">
        <v>3814</v>
      </c>
      <c r="C38" s="174"/>
      <c r="D38" s="174"/>
      <c r="E38" s="183">
        <f t="shared" si="1"/>
        <v>0</v>
      </c>
      <c r="F38" s="174"/>
      <c r="G38" s="174"/>
      <c r="H38" s="174">
        <f t="shared" si="2"/>
        <v>0</v>
      </c>
      <c r="I38" s="174">
        <f t="shared" si="3"/>
        <v>0</v>
      </c>
      <c r="J38" s="174">
        <f t="shared" si="3"/>
        <v>0</v>
      </c>
      <c r="K38" s="174">
        <f t="shared" si="4"/>
        <v>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0</v>
      </c>
      <c r="D40" s="172">
        <f t="shared" ref="D40:G40" si="8">SUM(D41:D44)</f>
        <v>0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0</v>
      </c>
      <c r="J40" s="172">
        <f t="shared" si="3"/>
        <v>0</v>
      </c>
      <c r="K40" s="172">
        <f t="shared" si="4"/>
        <v>0</v>
      </c>
    </row>
    <row r="41" spans="2:11" ht="13.35" customHeight="1">
      <c r="B41" s="181" t="s">
        <v>3816</v>
      </c>
      <c r="C41" s="174"/>
      <c r="D41" s="174"/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0</v>
      </c>
      <c r="J41" s="174">
        <f t="shared" si="3"/>
        <v>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12623223</v>
      </c>
      <c r="D50" s="172">
        <f t="shared" ref="D50:G50" si="10">SUM(D51:D53)</f>
        <v>11848847</v>
      </c>
      <c r="E50" s="172">
        <f t="shared" si="1"/>
        <v>-774376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12623223</v>
      </c>
      <c r="J50" s="172">
        <f t="shared" si="3"/>
        <v>11848847</v>
      </c>
      <c r="K50" s="172">
        <f t="shared" si="4"/>
        <v>-774376</v>
      </c>
    </row>
    <row r="51" spans="2:11" ht="13.35" customHeight="1">
      <c r="B51" s="181" t="s">
        <v>3822</v>
      </c>
      <c r="C51" s="174">
        <v>9901639</v>
      </c>
      <c r="D51" s="174">
        <v>9127263</v>
      </c>
      <c r="E51" s="183">
        <f t="shared" si="1"/>
        <v>-774376</v>
      </c>
      <c r="F51" s="174"/>
      <c r="G51" s="174"/>
      <c r="H51" s="174">
        <f t="shared" si="2"/>
        <v>0</v>
      </c>
      <c r="I51" s="174">
        <f t="shared" si="3"/>
        <v>9901639</v>
      </c>
      <c r="J51" s="174">
        <f t="shared" si="3"/>
        <v>9127263</v>
      </c>
      <c r="K51" s="174">
        <f t="shared" si="4"/>
        <v>-774376</v>
      </c>
    </row>
    <row r="52" spans="2:11" ht="13.35" customHeight="1">
      <c r="B52" s="175" t="s">
        <v>3823</v>
      </c>
      <c r="C52" s="173">
        <v>2721584</v>
      </c>
      <c r="D52" s="173">
        <v>2721584</v>
      </c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2721584</v>
      </c>
      <c r="J52" s="173">
        <f t="shared" si="3"/>
        <v>2721584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20185287</v>
      </c>
      <c r="D61" s="178">
        <f t="shared" ref="D61:E61" si="12">D5+D9+D28+D37+D40+D45+D50+D54</f>
        <v>53542990</v>
      </c>
      <c r="E61" s="178">
        <f t="shared" si="12"/>
        <v>33357703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20185287</v>
      </c>
      <c r="J61" s="178">
        <f t="shared" si="13"/>
        <v>53542990</v>
      </c>
      <c r="K61" s="178">
        <f t="shared" si="13"/>
        <v>33357703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039FB-E41E-4937-AA1E-5D81588E7331}">
  <sheetPr>
    <tabColor rgb="FF79AF00"/>
  </sheetPr>
  <dimension ref="A1:AO61"/>
  <sheetViews>
    <sheetView showGridLines="0" zoomScaleNormal="100" workbookViewId="0">
      <pane xSplit="4" ySplit="4" topLeftCell="F5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3" width="14.88671875" style="4" customWidth="1"/>
    <col min="4" max="4" width="16.109375" style="4" customWidth="1"/>
    <col min="5" max="5" width="13.44140625" style="6" customWidth="1"/>
    <col min="6" max="6" width="12.88671875" style="6" customWidth="1"/>
    <col min="7" max="7" width="17.109375" style="6" customWidth="1"/>
    <col min="8" max="8" width="14.44140625" style="6" customWidth="1"/>
    <col min="9" max="9" width="12.44140625" style="6" bestFit="1" customWidth="1"/>
    <col min="10" max="10" width="17.88671875" style="6" customWidth="1"/>
    <col min="11" max="11" width="18.5546875" style="6" customWidth="1"/>
    <col min="12" max="41" width="11.5546875" style="5"/>
    <col min="42" max="16384" width="11.5546875" style="4"/>
  </cols>
  <sheetData>
    <row r="1" spans="1:11" ht="13.35" customHeight="1">
      <c r="A1" s="4" t="s">
        <v>3777</v>
      </c>
      <c r="B1" s="8" t="s">
        <v>3833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G5" si="0">SUM(D6:D8)</f>
        <v>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364752925.75999999</v>
      </c>
      <c r="D9" s="172">
        <f t="shared" ref="D9:G9" si="5">SUM(D10:D27)</f>
        <v>80067521</v>
      </c>
      <c r="E9" s="172">
        <f t="shared" si="1"/>
        <v>-284685404.75999999</v>
      </c>
      <c r="F9" s="172">
        <f t="shared" si="5"/>
        <v>0</v>
      </c>
      <c r="G9" s="172">
        <f t="shared" si="5"/>
        <v>364752925.75999999</v>
      </c>
      <c r="H9" s="172">
        <f t="shared" si="2"/>
        <v>364752925.75999999</v>
      </c>
      <c r="I9" s="172">
        <f t="shared" si="3"/>
        <v>364752925.75999999</v>
      </c>
      <c r="J9" s="172">
        <f t="shared" si="3"/>
        <v>444820446.75999999</v>
      </c>
      <c r="K9" s="172">
        <f t="shared" si="4"/>
        <v>80067521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>
        <v>80067521</v>
      </c>
      <c r="E11" s="180">
        <f t="shared" si="1"/>
        <v>80067521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80067521</v>
      </c>
      <c r="K11" s="173">
        <f t="shared" si="4"/>
        <v>80067521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>
        <v>272331834</v>
      </c>
      <c r="D13" s="173"/>
      <c r="E13" s="180">
        <f t="shared" si="1"/>
        <v>-272331834</v>
      </c>
      <c r="F13" s="173"/>
      <c r="G13" s="173">
        <v>272331834</v>
      </c>
      <c r="H13" s="173">
        <f t="shared" si="2"/>
        <v>272331834</v>
      </c>
      <c r="I13" s="173">
        <f t="shared" si="3"/>
        <v>272331834</v>
      </c>
      <c r="J13" s="173">
        <f t="shared" si="3"/>
        <v>272331834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/>
      <c r="E14" s="182">
        <f t="shared" si="1"/>
        <v>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0</v>
      </c>
      <c r="K14" s="174">
        <f t="shared" si="4"/>
        <v>0</v>
      </c>
    </row>
    <row r="15" spans="1:11" ht="13.35" customHeight="1">
      <c r="B15" s="175" t="s">
        <v>3794</v>
      </c>
      <c r="C15" s="173"/>
      <c r="D15" s="173"/>
      <c r="E15" s="180">
        <f t="shared" si="1"/>
        <v>0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0</v>
      </c>
      <c r="K15" s="173">
        <f t="shared" si="4"/>
        <v>0</v>
      </c>
    </row>
    <row r="16" spans="1:11" ht="13.35" customHeight="1">
      <c r="B16" s="181" t="s">
        <v>3795</v>
      </c>
      <c r="C16" s="174">
        <v>3610239.8</v>
      </c>
      <c r="D16" s="174"/>
      <c r="E16" s="182">
        <f t="shared" si="1"/>
        <v>-3610239.8</v>
      </c>
      <c r="F16" s="174"/>
      <c r="G16" s="174">
        <v>3610239.8</v>
      </c>
      <c r="H16" s="174">
        <f t="shared" si="2"/>
        <v>3610239.8</v>
      </c>
      <c r="I16" s="174">
        <f t="shared" si="3"/>
        <v>3610239.8</v>
      </c>
      <c r="J16" s="174">
        <f t="shared" si="3"/>
        <v>3610239.8</v>
      </c>
      <c r="K16" s="174">
        <f t="shared" si="4"/>
        <v>0</v>
      </c>
    </row>
    <row r="17" spans="2:11" ht="13.35" customHeight="1">
      <c r="B17" s="175" t="s">
        <v>3796</v>
      </c>
      <c r="C17" s="173"/>
      <c r="D17" s="173"/>
      <c r="E17" s="180">
        <f t="shared" si="1"/>
        <v>0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0</v>
      </c>
      <c r="K17" s="173">
        <f t="shared" si="4"/>
        <v>0</v>
      </c>
    </row>
    <row r="18" spans="2:11" ht="13.35" customHeight="1">
      <c r="B18" s="181" t="s">
        <v>3797</v>
      </c>
      <c r="C18" s="174">
        <v>12635839.800000001</v>
      </c>
      <c r="D18" s="174"/>
      <c r="E18" s="182">
        <f t="shared" si="1"/>
        <v>-12635839.800000001</v>
      </c>
      <c r="F18" s="174"/>
      <c r="G18" s="174">
        <v>12635839.800000001</v>
      </c>
      <c r="H18" s="174">
        <f t="shared" si="2"/>
        <v>12635839.800000001</v>
      </c>
      <c r="I18" s="174">
        <f t="shared" si="3"/>
        <v>12635839.800000001</v>
      </c>
      <c r="J18" s="174">
        <f t="shared" si="3"/>
        <v>12635839.800000001</v>
      </c>
      <c r="K18" s="174">
        <f t="shared" si="4"/>
        <v>0</v>
      </c>
    </row>
    <row r="19" spans="2:11" ht="13.35" customHeight="1">
      <c r="B19" s="175" t="s">
        <v>3798</v>
      </c>
      <c r="C19" s="173"/>
      <c r="D19" s="173"/>
      <c r="E19" s="180">
        <f t="shared" si="1"/>
        <v>0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0</v>
      </c>
      <c r="K19" s="173">
        <f t="shared" si="4"/>
        <v>0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>
        <v>76175012.159999996</v>
      </c>
      <c r="D21" s="173"/>
      <c r="E21" s="180">
        <f t="shared" si="1"/>
        <v>-76175012.159999996</v>
      </c>
      <c r="F21" s="173"/>
      <c r="G21" s="173">
        <v>76175012.159999996</v>
      </c>
      <c r="H21" s="173">
        <f t="shared" si="2"/>
        <v>76175012.159999996</v>
      </c>
      <c r="I21" s="173">
        <f t="shared" si="3"/>
        <v>76175012.159999996</v>
      </c>
      <c r="J21" s="173">
        <f t="shared" si="3"/>
        <v>76175012.159999996</v>
      </c>
      <c r="K21" s="173">
        <f t="shared" si="4"/>
        <v>0</v>
      </c>
    </row>
    <row r="22" spans="2:11" ht="13.35" customHeight="1">
      <c r="B22" s="181" t="s">
        <v>3801</v>
      </c>
      <c r="C22" s="174"/>
      <c r="D22" s="174"/>
      <c r="E22" s="182">
        <f t="shared" si="1"/>
        <v>0</v>
      </c>
      <c r="F22" s="174"/>
      <c r="G22" s="174"/>
      <c r="H22" s="174">
        <f t="shared" si="2"/>
        <v>0</v>
      </c>
      <c r="I22" s="174">
        <f t="shared" si="3"/>
        <v>0</v>
      </c>
      <c r="J22" s="174">
        <f t="shared" si="3"/>
        <v>0</v>
      </c>
      <c r="K22" s="174">
        <f t="shared" si="4"/>
        <v>0</v>
      </c>
    </row>
    <row r="23" spans="2:11" ht="13.35" customHeight="1">
      <c r="B23" s="175" t="s">
        <v>3802</v>
      </c>
      <c r="C23" s="173"/>
      <c r="D23" s="173"/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0</v>
      </c>
      <c r="J23" s="173">
        <f t="shared" si="3"/>
        <v>0</v>
      </c>
      <c r="K23" s="173">
        <f t="shared" si="4"/>
        <v>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47860079</v>
      </c>
      <c r="D37" s="172">
        <f>+SUM(D38:D39)</f>
        <v>47841002</v>
      </c>
      <c r="E37" s="172">
        <f t="shared" si="1"/>
        <v>-19077</v>
      </c>
      <c r="F37" s="172">
        <f t="shared" ref="F37:G37" si="7">+SUM(F38:F39)</f>
        <v>0</v>
      </c>
      <c r="G37" s="172">
        <f t="shared" si="7"/>
        <v>0</v>
      </c>
      <c r="H37" s="172">
        <f t="shared" si="2"/>
        <v>0</v>
      </c>
      <c r="I37" s="172">
        <f t="shared" si="3"/>
        <v>47860079</v>
      </c>
      <c r="J37" s="172">
        <f t="shared" si="3"/>
        <v>47841002</v>
      </c>
      <c r="K37" s="172">
        <f t="shared" si="4"/>
        <v>-19077</v>
      </c>
    </row>
    <row r="38" spans="2:11" ht="13.35" customHeight="1">
      <c r="B38" s="181" t="s">
        <v>3814</v>
      </c>
      <c r="C38" s="174">
        <v>47860079</v>
      </c>
      <c r="D38" s="174">
        <v>47841002</v>
      </c>
      <c r="E38" s="183">
        <f t="shared" si="1"/>
        <v>-19077</v>
      </c>
      <c r="F38" s="174"/>
      <c r="G38" s="174"/>
      <c r="H38" s="174">
        <f t="shared" si="2"/>
        <v>0</v>
      </c>
      <c r="I38" s="174">
        <f t="shared" si="3"/>
        <v>47860079</v>
      </c>
      <c r="J38" s="174">
        <f t="shared" si="3"/>
        <v>47841002</v>
      </c>
      <c r="K38" s="174">
        <f t="shared" si="4"/>
        <v>-19077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1219000</v>
      </c>
      <c r="D40" s="172">
        <f t="shared" ref="D40:G40" si="8">SUM(D41:D44)</f>
        <v>0</v>
      </c>
      <c r="E40" s="172">
        <f t="shared" si="1"/>
        <v>-1219000</v>
      </c>
      <c r="F40" s="172">
        <f t="shared" si="8"/>
        <v>0</v>
      </c>
      <c r="G40" s="172">
        <f t="shared" si="8"/>
        <v>1219000</v>
      </c>
      <c r="H40" s="172">
        <f t="shared" si="2"/>
        <v>1219000</v>
      </c>
      <c r="I40" s="172">
        <f t="shared" si="3"/>
        <v>1219000</v>
      </c>
      <c r="J40" s="172">
        <f t="shared" si="3"/>
        <v>1219000</v>
      </c>
      <c r="K40" s="172">
        <f t="shared" si="4"/>
        <v>0</v>
      </c>
    </row>
    <row r="41" spans="2:11" ht="13.35" customHeight="1">
      <c r="B41" s="181" t="s">
        <v>3816</v>
      </c>
      <c r="C41" s="174">
        <v>1219000</v>
      </c>
      <c r="D41" s="174"/>
      <c r="E41" s="183">
        <f t="shared" si="1"/>
        <v>-1219000</v>
      </c>
      <c r="F41" s="174"/>
      <c r="G41" s="174">
        <v>1219000</v>
      </c>
      <c r="H41" s="174">
        <f t="shared" si="2"/>
        <v>1219000</v>
      </c>
      <c r="I41" s="174">
        <f t="shared" si="3"/>
        <v>1219000</v>
      </c>
      <c r="J41" s="174">
        <f t="shared" si="3"/>
        <v>1219000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0</v>
      </c>
      <c r="E45" s="172">
        <f t="shared" si="1"/>
        <v>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0</v>
      </c>
      <c r="K45" s="172">
        <f t="shared" si="4"/>
        <v>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/>
      <c r="E47" s="177">
        <f t="shared" si="1"/>
        <v>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0</v>
      </c>
      <c r="K47" s="173">
        <f t="shared" si="4"/>
        <v>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102573631</v>
      </c>
      <c r="D50" s="172">
        <f t="shared" ref="D50:G50" si="10">SUM(D51:D53)</f>
        <v>102573631</v>
      </c>
      <c r="E50" s="172">
        <f t="shared" si="1"/>
        <v>0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102573631</v>
      </c>
      <c r="J50" s="172">
        <f t="shared" si="3"/>
        <v>102573631</v>
      </c>
      <c r="K50" s="172">
        <f t="shared" si="4"/>
        <v>0</v>
      </c>
    </row>
    <row r="51" spans="2:11" ht="13.35" customHeight="1">
      <c r="B51" s="181" t="s">
        <v>3822</v>
      </c>
      <c r="C51" s="174">
        <v>79013317</v>
      </c>
      <c r="D51" s="174">
        <v>79013317</v>
      </c>
      <c r="E51" s="183">
        <f t="shared" si="1"/>
        <v>0</v>
      </c>
      <c r="F51" s="174"/>
      <c r="G51" s="174"/>
      <c r="H51" s="174">
        <f t="shared" si="2"/>
        <v>0</v>
      </c>
      <c r="I51" s="174">
        <f t="shared" si="3"/>
        <v>79013317</v>
      </c>
      <c r="J51" s="174">
        <f t="shared" si="3"/>
        <v>79013317</v>
      </c>
      <c r="K51" s="174">
        <f t="shared" si="4"/>
        <v>0</v>
      </c>
    </row>
    <row r="52" spans="2:11" ht="13.35" customHeight="1">
      <c r="B52" s="175" t="s">
        <v>3823</v>
      </c>
      <c r="C52" s="173">
        <v>23560314</v>
      </c>
      <c r="D52" s="173">
        <v>23560314</v>
      </c>
      <c r="E52" s="177">
        <f t="shared" si="1"/>
        <v>0</v>
      </c>
      <c r="F52" s="173"/>
      <c r="G52" s="173"/>
      <c r="H52" s="173">
        <f t="shared" si="2"/>
        <v>0</v>
      </c>
      <c r="I52" s="173">
        <f t="shared" si="3"/>
        <v>23560314</v>
      </c>
      <c r="J52" s="173">
        <f t="shared" si="3"/>
        <v>23560314</v>
      </c>
      <c r="K52" s="173">
        <f t="shared" si="4"/>
        <v>0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3760000</v>
      </c>
      <c r="D57" s="172">
        <f t="shared" ref="D57:G57" si="11">SUM(D58:D60)</f>
        <v>0</v>
      </c>
      <c r="E57" s="172">
        <f t="shared" si="1"/>
        <v>-3760000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3760000</v>
      </c>
      <c r="J57" s="172">
        <f t="shared" si="3"/>
        <v>0</v>
      </c>
      <c r="K57" s="172">
        <f t="shared" si="4"/>
        <v>-3760000</v>
      </c>
    </row>
    <row r="58" spans="2:11" ht="13.35" customHeight="1">
      <c r="B58" s="181" t="s">
        <v>3828</v>
      </c>
      <c r="C58" s="174">
        <v>3760000</v>
      </c>
      <c r="D58" s="174"/>
      <c r="E58" s="183">
        <f t="shared" si="1"/>
        <v>-3760000</v>
      </c>
      <c r="F58" s="174"/>
      <c r="G58" s="174"/>
      <c r="H58" s="174">
        <f t="shared" si="2"/>
        <v>0</v>
      </c>
      <c r="I58" s="174">
        <f t="shared" si="3"/>
        <v>3760000</v>
      </c>
      <c r="J58" s="174">
        <f t="shared" si="3"/>
        <v>0</v>
      </c>
      <c r="K58" s="174">
        <f t="shared" si="4"/>
        <v>-3760000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516405635.75999999</v>
      </c>
      <c r="D61" s="178">
        <f t="shared" ref="D61" si="12">D5+D9+D28+D37+D40+D45+D50+D54</f>
        <v>230482154</v>
      </c>
      <c r="E61" s="178">
        <f>E5+E9+E28+E37+E40+E45+E50+E54</f>
        <v>-285923481.75999999</v>
      </c>
      <c r="F61" s="178">
        <f t="shared" ref="F61:K61" si="13">F5+F9+F28+F37+F40+F45+F50</f>
        <v>0</v>
      </c>
      <c r="G61" s="178">
        <f t="shared" si="13"/>
        <v>365971925.75999999</v>
      </c>
      <c r="H61" s="178">
        <f t="shared" si="13"/>
        <v>365971925.75999999</v>
      </c>
      <c r="I61" s="178">
        <f t="shared" si="13"/>
        <v>516405635.75999999</v>
      </c>
      <c r="J61" s="178">
        <f t="shared" si="13"/>
        <v>596454079.75999999</v>
      </c>
      <c r="K61" s="178">
        <f t="shared" si="13"/>
        <v>80048444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6FA4-01D7-464D-9F71-5ED3C4B9701C}">
  <sheetPr>
    <tabColor rgb="FF79AF00"/>
  </sheetPr>
  <dimension ref="A1:AO61"/>
  <sheetViews>
    <sheetView showGridLines="0" zoomScaleNormal="100" workbookViewId="0">
      <pane xSplit="4" ySplit="4" topLeftCell="F39" activePane="bottomRight" state="frozen"/>
      <selection pane="topRight" activeCell="F180" sqref="F180"/>
      <selection pane="bottomLeft" activeCell="F180" sqref="F180"/>
      <selection pane="bottomRight" activeCell="D64" sqref="D64"/>
    </sheetView>
  </sheetViews>
  <sheetFormatPr baseColWidth="10" defaultColWidth="11.5546875" defaultRowHeight="13.35" customHeight="1"/>
  <cols>
    <col min="1" max="1" width="16.44140625" style="4" customWidth="1"/>
    <col min="2" max="2" width="37.5546875" style="8" bestFit="1" customWidth="1"/>
    <col min="3" max="4" width="11.88671875" style="4" bestFit="1" customWidth="1"/>
    <col min="5" max="5" width="10.44140625" style="6" bestFit="1" customWidth="1"/>
    <col min="6" max="6" width="9.88671875" style="6" bestFit="1" customWidth="1"/>
    <col min="7" max="7" width="8.5546875" style="6" bestFit="1" customWidth="1"/>
    <col min="8" max="11" width="11.88671875" style="6" bestFit="1" customWidth="1"/>
    <col min="12" max="41" width="11.5546875" style="5"/>
    <col min="42" max="16384" width="11.5546875" style="4"/>
  </cols>
  <sheetData>
    <row r="1" spans="1:11" ht="13.35" customHeight="1">
      <c r="A1" s="4" t="s">
        <v>3777</v>
      </c>
      <c r="B1" s="8" t="s">
        <v>751</v>
      </c>
    </row>
    <row r="2" spans="1:11" ht="13.35" customHeight="1">
      <c r="A2" s="4" t="s">
        <v>3778</v>
      </c>
      <c r="B2" s="18">
        <v>2023</v>
      </c>
    </row>
    <row r="3" spans="1:11" ht="13.35" customHeight="1">
      <c r="B3" s="447" t="s">
        <v>3779</v>
      </c>
      <c r="C3" s="449" t="s">
        <v>3780</v>
      </c>
      <c r="D3" s="450"/>
      <c r="E3" s="451"/>
      <c r="F3" s="449" t="s">
        <v>3781</v>
      </c>
      <c r="G3" s="450"/>
      <c r="H3" s="451"/>
      <c r="I3" s="449" t="s">
        <v>3782</v>
      </c>
      <c r="J3" s="450"/>
      <c r="K3" s="452"/>
    </row>
    <row r="4" spans="1:11" ht="13.35" customHeight="1">
      <c r="B4" s="448"/>
      <c r="C4" s="186" t="s">
        <v>3783</v>
      </c>
      <c r="D4" s="186" t="s">
        <v>3784</v>
      </c>
      <c r="E4" s="187" t="s">
        <v>3785</v>
      </c>
      <c r="F4" s="186" t="s">
        <v>3783</v>
      </c>
      <c r="G4" s="186" t="s">
        <v>3784</v>
      </c>
      <c r="H4" s="186" t="s">
        <v>3785</v>
      </c>
      <c r="I4" s="186" t="s">
        <v>3783</v>
      </c>
      <c r="J4" s="186" t="s">
        <v>3784</v>
      </c>
      <c r="K4" s="186" t="s">
        <v>3785</v>
      </c>
    </row>
    <row r="5" spans="1:11" ht="13.35" customHeight="1">
      <c r="B5" s="179" t="s">
        <v>808</v>
      </c>
      <c r="C5" s="172">
        <f>SUM(C6:C8)</f>
        <v>0</v>
      </c>
      <c r="D5" s="172">
        <f t="shared" ref="D5:G5" si="0">SUM(D6:D8)</f>
        <v>0</v>
      </c>
      <c r="E5" s="172">
        <f>D5-C5</f>
        <v>0</v>
      </c>
      <c r="F5" s="172">
        <f t="shared" si="0"/>
        <v>0</v>
      </c>
      <c r="G5" s="172">
        <f t="shared" si="0"/>
        <v>0</v>
      </c>
      <c r="H5" s="172">
        <f>G5-F5</f>
        <v>0</v>
      </c>
      <c r="I5" s="172">
        <f>C5+F5</f>
        <v>0</v>
      </c>
      <c r="J5" s="172">
        <f>D5+G5</f>
        <v>0</v>
      </c>
      <c r="K5" s="172">
        <f>J5-I5</f>
        <v>0</v>
      </c>
    </row>
    <row r="6" spans="1:11" ht="13.35" customHeight="1">
      <c r="B6" s="175" t="s">
        <v>3786</v>
      </c>
      <c r="C6" s="173"/>
      <c r="D6" s="173"/>
      <c r="E6" s="180">
        <f t="shared" ref="E6:E60" si="1">D6-C6</f>
        <v>0</v>
      </c>
      <c r="F6" s="173"/>
      <c r="G6" s="173"/>
      <c r="H6" s="173">
        <f t="shared" ref="H6:H60" si="2">G6-F6</f>
        <v>0</v>
      </c>
      <c r="I6" s="173">
        <f t="shared" ref="I6:J60" si="3">C6+F6</f>
        <v>0</v>
      </c>
      <c r="J6" s="173">
        <f t="shared" si="3"/>
        <v>0</v>
      </c>
      <c r="K6" s="173">
        <f t="shared" ref="K6:K60" si="4">J6-I6</f>
        <v>0</v>
      </c>
    </row>
    <row r="7" spans="1:11" ht="13.35" customHeight="1">
      <c r="B7" s="181" t="s">
        <v>3787</v>
      </c>
      <c r="C7" s="174"/>
      <c r="D7" s="174"/>
      <c r="E7" s="182">
        <f t="shared" si="1"/>
        <v>0</v>
      </c>
      <c r="F7" s="174"/>
      <c r="G7" s="174"/>
      <c r="H7" s="174">
        <f t="shared" si="2"/>
        <v>0</v>
      </c>
      <c r="I7" s="174">
        <f t="shared" si="3"/>
        <v>0</v>
      </c>
      <c r="J7" s="174">
        <f t="shared" si="3"/>
        <v>0</v>
      </c>
      <c r="K7" s="174">
        <f t="shared" si="4"/>
        <v>0</v>
      </c>
    </row>
    <row r="8" spans="1:11" ht="13.35" customHeight="1">
      <c r="B8" s="175" t="s">
        <v>3788</v>
      </c>
      <c r="C8" s="173"/>
      <c r="D8" s="173"/>
      <c r="E8" s="180">
        <f t="shared" si="1"/>
        <v>0</v>
      </c>
      <c r="F8" s="173"/>
      <c r="G8" s="173"/>
      <c r="H8" s="173">
        <f t="shared" si="2"/>
        <v>0</v>
      </c>
      <c r="I8" s="173">
        <f t="shared" si="3"/>
        <v>0</v>
      </c>
      <c r="J8" s="173">
        <f t="shared" si="3"/>
        <v>0</v>
      </c>
      <c r="K8" s="173">
        <f t="shared" si="4"/>
        <v>0</v>
      </c>
    </row>
    <row r="9" spans="1:11" ht="13.35" customHeight="1">
      <c r="B9" s="179" t="s">
        <v>804</v>
      </c>
      <c r="C9" s="172">
        <f>SUM(C10:C27)</f>
        <v>0</v>
      </c>
      <c r="D9" s="172">
        <f t="shared" ref="D9:G9" si="5">SUM(D10:D27)</f>
        <v>62469854</v>
      </c>
      <c r="E9" s="172">
        <f t="shared" si="1"/>
        <v>62469854</v>
      </c>
      <c r="F9" s="172">
        <f t="shared" si="5"/>
        <v>0</v>
      </c>
      <c r="G9" s="172">
        <f t="shared" si="5"/>
        <v>0</v>
      </c>
      <c r="H9" s="172">
        <f t="shared" si="2"/>
        <v>0</v>
      </c>
      <c r="I9" s="172">
        <f t="shared" si="3"/>
        <v>0</v>
      </c>
      <c r="J9" s="172">
        <f t="shared" si="3"/>
        <v>62469854</v>
      </c>
      <c r="K9" s="172">
        <f t="shared" si="4"/>
        <v>62469854</v>
      </c>
    </row>
    <row r="10" spans="1:11" ht="13.35" customHeight="1">
      <c r="B10" s="181" t="s">
        <v>3789</v>
      </c>
      <c r="C10" s="174"/>
      <c r="D10" s="174"/>
      <c r="E10" s="182">
        <f t="shared" si="1"/>
        <v>0</v>
      </c>
      <c r="F10" s="174"/>
      <c r="G10" s="174"/>
      <c r="H10" s="174">
        <f t="shared" si="2"/>
        <v>0</v>
      </c>
      <c r="I10" s="174">
        <f t="shared" si="3"/>
        <v>0</v>
      </c>
      <c r="J10" s="174">
        <f t="shared" si="3"/>
        <v>0</v>
      </c>
      <c r="K10" s="174">
        <f t="shared" si="4"/>
        <v>0</v>
      </c>
    </row>
    <row r="11" spans="1:11" ht="13.35" customHeight="1">
      <c r="B11" s="175" t="s">
        <v>3790</v>
      </c>
      <c r="C11" s="173"/>
      <c r="D11" s="173"/>
      <c r="E11" s="180">
        <f t="shared" si="1"/>
        <v>0</v>
      </c>
      <c r="F11" s="173"/>
      <c r="G11" s="173"/>
      <c r="H11" s="173">
        <f t="shared" si="2"/>
        <v>0</v>
      </c>
      <c r="I11" s="173">
        <f t="shared" si="3"/>
        <v>0</v>
      </c>
      <c r="J11" s="173">
        <f t="shared" si="3"/>
        <v>0</v>
      </c>
      <c r="K11" s="173">
        <f t="shared" si="4"/>
        <v>0</v>
      </c>
    </row>
    <row r="12" spans="1:11" ht="13.35" customHeight="1">
      <c r="B12" s="181" t="s">
        <v>3791</v>
      </c>
      <c r="C12" s="174"/>
      <c r="D12" s="174"/>
      <c r="E12" s="182">
        <f t="shared" si="1"/>
        <v>0</v>
      </c>
      <c r="F12" s="174"/>
      <c r="G12" s="174"/>
      <c r="H12" s="174">
        <f t="shared" si="2"/>
        <v>0</v>
      </c>
      <c r="I12" s="174">
        <f t="shared" si="3"/>
        <v>0</v>
      </c>
      <c r="J12" s="174">
        <f t="shared" si="3"/>
        <v>0</v>
      </c>
      <c r="K12" s="174">
        <f t="shared" si="4"/>
        <v>0</v>
      </c>
    </row>
    <row r="13" spans="1:11" ht="13.35" customHeight="1">
      <c r="B13" s="175" t="s">
        <v>3792</v>
      </c>
      <c r="C13" s="173"/>
      <c r="D13" s="173"/>
      <c r="E13" s="180">
        <f t="shared" si="1"/>
        <v>0</v>
      </c>
      <c r="F13" s="173"/>
      <c r="G13" s="173"/>
      <c r="H13" s="173">
        <f t="shared" si="2"/>
        <v>0</v>
      </c>
      <c r="I13" s="173">
        <f t="shared" si="3"/>
        <v>0</v>
      </c>
      <c r="J13" s="173">
        <f t="shared" si="3"/>
        <v>0</v>
      </c>
      <c r="K13" s="173">
        <f t="shared" si="4"/>
        <v>0</v>
      </c>
    </row>
    <row r="14" spans="1:11" ht="13.35" customHeight="1">
      <c r="B14" s="181" t="s">
        <v>3793</v>
      </c>
      <c r="C14" s="174"/>
      <c r="D14" s="174">
        <v>798030</v>
      </c>
      <c r="E14" s="182">
        <f t="shared" si="1"/>
        <v>798030</v>
      </c>
      <c r="F14" s="174"/>
      <c r="G14" s="174"/>
      <c r="H14" s="174">
        <f t="shared" si="2"/>
        <v>0</v>
      </c>
      <c r="I14" s="174">
        <f t="shared" si="3"/>
        <v>0</v>
      </c>
      <c r="J14" s="174">
        <f t="shared" si="3"/>
        <v>798030</v>
      </c>
      <c r="K14" s="174">
        <f t="shared" si="4"/>
        <v>798030</v>
      </c>
    </row>
    <row r="15" spans="1:11" ht="13.35" customHeight="1">
      <c r="B15" s="175" t="s">
        <v>3794</v>
      </c>
      <c r="C15" s="173"/>
      <c r="D15" s="173">
        <v>681651</v>
      </c>
      <c r="E15" s="180">
        <f t="shared" si="1"/>
        <v>681651</v>
      </c>
      <c r="F15" s="173"/>
      <c r="G15" s="173"/>
      <c r="H15" s="173">
        <f t="shared" si="2"/>
        <v>0</v>
      </c>
      <c r="I15" s="173">
        <f t="shared" si="3"/>
        <v>0</v>
      </c>
      <c r="J15" s="173">
        <f t="shared" si="3"/>
        <v>681651</v>
      </c>
      <c r="K15" s="173">
        <f t="shared" si="4"/>
        <v>681651</v>
      </c>
    </row>
    <row r="16" spans="1:11" ht="13.35" customHeight="1">
      <c r="B16" s="181" t="s">
        <v>3795</v>
      </c>
      <c r="C16" s="174"/>
      <c r="D16" s="174">
        <v>5539196</v>
      </c>
      <c r="E16" s="182">
        <f t="shared" si="1"/>
        <v>5539196</v>
      </c>
      <c r="F16" s="174"/>
      <c r="G16" s="174"/>
      <c r="H16" s="174">
        <f t="shared" si="2"/>
        <v>0</v>
      </c>
      <c r="I16" s="174">
        <f t="shared" si="3"/>
        <v>0</v>
      </c>
      <c r="J16" s="174">
        <f t="shared" si="3"/>
        <v>5539196</v>
      </c>
      <c r="K16" s="174">
        <f t="shared" si="4"/>
        <v>5539196</v>
      </c>
    </row>
    <row r="17" spans="2:11" ht="13.35" customHeight="1">
      <c r="B17" s="175" t="s">
        <v>3796</v>
      </c>
      <c r="C17" s="173"/>
      <c r="D17" s="173">
        <v>2118332</v>
      </c>
      <c r="E17" s="180">
        <f t="shared" si="1"/>
        <v>2118332</v>
      </c>
      <c r="F17" s="173"/>
      <c r="G17" s="173"/>
      <c r="H17" s="173">
        <f t="shared" si="2"/>
        <v>0</v>
      </c>
      <c r="I17" s="173">
        <f t="shared" si="3"/>
        <v>0</v>
      </c>
      <c r="J17" s="173">
        <f t="shared" si="3"/>
        <v>2118332</v>
      </c>
      <c r="K17" s="173">
        <f t="shared" si="4"/>
        <v>2118332</v>
      </c>
    </row>
    <row r="18" spans="2:11" ht="13.35" customHeight="1">
      <c r="B18" s="181" t="s">
        <v>3797</v>
      </c>
      <c r="C18" s="174"/>
      <c r="D18" s="174">
        <v>19340897</v>
      </c>
      <c r="E18" s="182">
        <f t="shared" si="1"/>
        <v>19340897</v>
      </c>
      <c r="F18" s="174"/>
      <c r="G18" s="174"/>
      <c r="H18" s="174">
        <f t="shared" si="2"/>
        <v>0</v>
      </c>
      <c r="I18" s="174">
        <f t="shared" si="3"/>
        <v>0</v>
      </c>
      <c r="J18" s="174">
        <f t="shared" si="3"/>
        <v>19340897</v>
      </c>
      <c r="K18" s="174">
        <f t="shared" si="4"/>
        <v>19340897</v>
      </c>
    </row>
    <row r="19" spans="2:11" ht="13.35" customHeight="1">
      <c r="B19" s="175" t="s">
        <v>3798</v>
      </c>
      <c r="C19" s="173"/>
      <c r="D19" s="173">
        <v>1941276</v>
      </c>
      <c r="E19" s="180">
        <f t="shared" si="1"/>
        <v>1941276</v>
      </c>
      <c r="F19" s="173"/>
      <c r="G19" s="173"/>
      <c r="H19" s="173">
        <f t="shared" si="2"/>
        <v>0</v>
      </c>
      <c r="I19" s="173">
        <f t="shared" si="3"/>
        <v>0</v>
      </c>
      <c r="J19" s="173">
        <f t="shared" si="3"/>
        <v>1941276</v>
      </c>
      <c r="K19" s="173">
        <f t="shared" si="4"/>
        <v>1941276</v>
      </c>
    </row>
    <row r="20" spans="2:11" ht="13.35" customHeight="1">
      <c r="B20" s="181" t="s">
        <v>3799</v>
      </c>
      <c r="C20" s="174"/>
      <c r="D20" s="174"/>
      <c r="E20" s="182">
        <f t="shared" si="1"/>
        <v>0</v>
      </c>
      <c r="F20" s="174"/>
      <c r="G20" s="174"/>
      <c r="H20" s="174">
        <f t="shared" si="2"/>
        <v>0</v>
      </c>
      <c r="I20" s="174">
        <f t="shared" si="3"/>
        <v>0</v>
      </c>
      <c r="J20" s="174">
        <f t="shared" si="3"/>
        <v>0</v>
      </c>
      <c r="K20" s="174">
        <f t="shared" si="4"/>
        <v>0</v>
      </c>
    </row>
    <row r="21" spans="2:11" ht="13.35" customHeight="1">
      <c r="B21" s="175" t="s">
        <v>3800</v>
      </c>
      <c r="C21" s="173"/>
      <c r="D21" s="173">
        <v>32050472</v>
      </c>
      <c r="E21" s="180">
        <f t="shared" si="1"/>
        <v>32050472</v>
      </c>
      <c r="F21" s="173"/>
      <c r="G21" s="173"/>
      <c r="H21" s="173">
        <f t="shared" si="2"/>
        <v>0</v>
      </c>
      <c r="I21" s="173">
        <f t="shared" si="3"/>
        <v>0</v>
      </c>
      <c r="J21" s="173">
        <f t="shared" si="3"/>
        <v>32050472</v>
      </c>
      <c r="K21" s="173">
        <f t="shared" si="4"/>
        <v>32050472</v>
      </c>
    </row>
    <row r="22" spans="2:11" ht="13.35" customHeight="1">
      <c r="B22" s="181" t="s">
        <v>3801</v>
      </c>
      <c r="C22" s="174"/>
      <c r="D22" s="174"/>
      <c r="E22" s="182">
        <f t="shared" si="1"/>
        <v>0</v>
      </c>
      <c r="F22" s="174"/>
      <c r="G22" s="174"/>
      <c r="H22" s="174">
        <f t="shared" si="2"/>
        <v>0</v>
      </c>
      <c r="I22" s="174">
        <f t="shared" si="3"/>
        <v>0</v>
      </c>
      <c r="J22" s="174">
        <f t="shared" si="3"/>
        <v>0</v>
      </c>
      <c r="K22" s="174">
        <f t="shared" si="4"/>
        <v>0</v>
      </c>
    </row>
    <row r="23" spans="2:11" ht="13.35" customHeight="1">
      <c r="B23" s="175" t="s">
        <v>3802</v>
      </c>
      <c r="C23" s="173"/>
      <c r="D23" s="173"/>
      <c r="E23" s="180">
        <f t="shared" si="1"/>
        <v>0</v>
      </c>
      <c r="F23" s="173"/>
      <c r="G23" s="173"/>
      <c r="H23" s="173">
        <f t="shared" si="2"/>
        <v>0</v>
      </c>
      <c r="I23" s="173">
        <f t="shared" si="3"/>
        <v>0</v>
      </c>
      <c r="J23" s="173">
        <f t="shared" si="3"/>
        <v>0</v>
      </c>
      <c r="K23" s="173">
        <f t="shared" si="4"/>
        <v>0</v>
      </c>
    </row>
    <row r="24" spans="2:11" ht="13.35" customHeight="1">
      <c r="B24" s="181" t="s">
        <v>3803</v>
      </c>
      <c r="C24" s="174"/>
      <c r="D24" s="174"/>
      <c r="E24" s="182">
        <f t="shared" si="1"/>
        <v>0</v>
      </c>
      <c r="F24" s="174"/>
      <c r="G24" s="174"/>
      <c r="H24" s="174">
        <f t="shared" si="2"/>
        <v>0</v>
      </c>
      <c r="I24" s="174">
        <f t="shared" si="3"/>
        <v>0</v>
      </c>
      <c r="J24" s="174">
        <f t="shared" si="3"/>
        <v>0</v>
      </c>
      <c r="K24" s="174">
        <f t="shared" si="4"/>
        <v>0</v>
      </c>
    </row>
    <row r="25" spans="2:11" ht="13.35" customHeight="1">
      <c r="B25" s="175" t="s">
        <v>3804</v>
      </c>
      <c r="C25" s="173"/>
      <c r="D25" s="173"/>
      <c r="E25" s="180">
        <f t="shared" si="1"/>
        <v>0</v>
      </c>
      <c r="F25" s="173"/>
      <c r="G25" s="173"/>
      <c r="H25" s="173">
        <f t="shared" si="2"/>
        <v>0</v>
      </c>
      <c r="I25" s="173">
        <f t="shared" si="3"/>
        <v>0</v>
      </c>
      <c r="J25" s="173">
        <f t="shared" si="3"/>
        <v>0</v>
      </c>
      <c r="K25" s="173">
        <f t="shared" si="4"/>
        <v>0</v>
      </c>
    </row>
    <row r="26" spans="2:11" ht="13.35" customHeight="1">
      <c r="B26" s="181" t="s">
        <v>3805</v>
      </c>
      <c r="C26" s="174"/>
      <c r="D26" s="174"/>
      <c r="E26" s="182">
        <f t="shared" si="1"/>
        <v>0</v>
      </c>
      <c r="F26" s="174"/>
      <c r="G26" s="174"/>
      <c r="H26" s="174">
        <f t="shared" si="2"/>
        <v>0</v>
      </c>
      <c r="I26" s="174">
        <f t="shared" si="3"/>
        <v>0</v>
      </c>
      <c r="J26" s="174">
        <f t="shared" si="3"/>
        <v>0</v>
      </c>
      <c r="K26" s="174">
        <f t="shared" si="4"/>
        <v>0</v>
      </c>
    </row>
    <row r="27" spans="2:11" ht="13.35" customHeight="1">
      <c r="B27" s="175" t="s">
        <v>3806</v>
      </c>
      <c r="C27" s="173"/>
      <c r="D27" s="173"/>
      <c r="E27" s="180">
        <f t="shared" si="1"/>
        <v>0</v>
      </c>
      <c r="F27" s="173"/>
      <c r="G27" s="173"/>
      <c r="H27" s="173">
        <f t="shared" si="2"/>
        <v>0</v>
      </c>
      <c r="I27" s="173">
        <f t="shared" si="3"/>
        <v>0</v>
      </c>
      <c r="J27" s="173">
        <f t="shared" si="3"/>
        <v>0</v>
      </c>
      <c r="K27" s="173">
        <f t="shared" si="4"/>
        <v>0</v>
      </c>
    </row>
    <row r="28" spans="2:11" ht="13.35" customHeight="1">
      <c r="B28" s="179" t="s">
        <v>809</v>
      </c>
      <c r="C28" s="172">
        <f>SUM(C29:C36)</f>
        <v>0</v>
      </c>
      <c r="D28" s="172">
        <f t="shared" ref="D28:G28" si="6">SUM(D29:D36)</f>
        <v>0</v>
      </c>
      <c r="E28" s="172">
        <f t="shared" si="1"/>
        <v>0</v>
      </c>
      <c r="F28" s="172">
        <f t="shared" si="6"/>
        <v>0</v>
      </c>
      <c r="G28" s="172">
        <f t="shared" si="6"/>
        <v>0</v>
      </c>
      <c r="H28" s="172">
        <f t="shared" si="2"/>
        <v>0</v>
      </c>
      <c r="I28" s="172">
        <f t="shared" si="3"/>
        <v>0</v>
      </c>
      <c r="J28" s="172">
        <f t="shared" si="3"/>
        <v>0</v>
      </c>
      <c r="K28" s="172">
        <f t="shared" si="4"/>
        <v>0</v>
      </c>
    </row>
    <row r="29" spans="2:11" ht="13.35" customHeight="1">
      <c r="B29" s="181" t="s">
        <v>3807</v>
      </c>
      <c r="C29" s="174"/>
      <c r="D29" s="174"/>
      <c r="E29" s="182">
        <f t="shared" si="1"/>
        <v>0</v>
      </c>
      <c r="F29" s="174"/>
      <c r="G29" s="174"/>
      <c r="H29" s="174">
        <f t="shared" si="2"/>
        <v>0</v>
      </c>
      <c r="I29" s="174">
        <f t="shared" si="3"/>
        <v>0</v>
      </c>
      <c r="J29" s="174">
        <f t="shared" si="3"/>
        <v>0</v>
      </c>
      <c r="K29" s="174">
        <f t="shared" si="4"/>
        <v>0</v>
      </c>
    </row>
    <row r="30" spans="2:11" ht="13.35" customHeight="1">
      <c r="B30" s="175" t="s">
        <v>3808</v>
      </c>
      <c r="C30" s="173"/>
      <c r="D30" s="173"/>
      <c r="E30" s="180">
        <f t="shared" si="1"/>
        <v>0</v>
      </c>
      <c r="F30" s="173"/>
      <c r="G30" s="173"/>
      <c r="H30" s="173">
        <f t="shared" si="2"/>
        <v>0</v>
      </c>
      <c r="I30" s="173">
        <f t="shared" si="3"/>
        <v>0</v>
      </c>
      <c r="J30" s="173">
        <f t="shared" si="3"/>
        <v>0</v>
      </c>
      <c r="K30" s="173">
        <f t="shared" si="4"/>
        <v>0</v>
      </c>
    </row>
    <row r="31" spans="2:11" ht="13.35" customHeight="1">
      <c r="B31" s="181" t="s">
        <v>3809</v>
      </c>
      <c r="C31" s="174"/>
      <c r="D31" s="174"/>
      <c r="E31" s="182">
        <f t="shared" si="1"/>
        <v>0</v>
      </c>
      <c r="F31" s="174"/>
      <c r="G31" s="174"/>
      <c r="H31" s="174">
        <f t="shared" si="2"/>
        <v>0</v>
      </c>
      <c r="I31" s="174">
        <f t="shared" si="3"/>
        <v>0</v>
      </c>
      <c r="J31" s="174">
        <f t="shared" si="3"/>
        <v>0</v>
      </c>
      <c r="K31" s="174">
        <f t="shared" si="4"/>
        <v>0</v>
      </c>
    </row>
    <row r="32" spans="2:11" ht="13.35" customHeight="1">
      <c r="B32" s="175" t="s">
        <v>3810</v>
      </c>
      <c r="C32" s="173"/>
      <c r="D32" s="173"/>
      <c r="E32" s="180">
        <f t="shared" si="1"/>
        <v>0</v>
      </c>
      <c r="F32" s="173"/>
      <c r="G32" s="173"/>
      <c r="H32" s="173">
        <f t="shared" si="2"/>
        <v>0</v>
      </c>
      <c r="I32" s="173">
        <f t="shared" si="3"/>
        <v>0</v>
      </c>
      <c r="J32" s="173">
        <f t="shared" si="3"/>
        <v>0</v>
      </c>
      <c r="K32" s="173">
        <f t="shared" si="4"/>
        <v>0</v>
      </c>
    </row>
    <row r="33" spans="2:11" ht="13.35" customHeight="1">
      <c r="B33" s="181" t="s">
        <v>3811</v>
      </c>
      <c r="C33" s="174"/>
      <c r="D33" s="174"/>
      <c r="E33" s="182">
        <f t="shared" si="1"/>
        <v>0</v>
      </c>
      <c r="F33" s="174"/>
      <c r="G33" s="174"/>
      <c r="H33" s="174">
        <f t="shared" si="2"/>
        <v>0</v>
      </c>
      <c r="I33" s="174">
        <f t="shared" si="3"/>
        <v>0</v>
      </c>
      <c r="J33" s="174">
        <f t="shared" si="3"/>
        <v>0</v>
      </c>
      <c r="K33" s="174">
        <f t="shared" si="4"/>
        <v>0</v>
      </c>
    </row>
    <row r="34" spans="2:11" ht="13.35" customHeight="1">
      <c r="B34" s="175" t="s">
        <v>3812</v>
      </c>
      <c r="C34" s="173"/>
      <c r="D34" s="173"/>
      <c r="E34" s="180">
        <f t="shared" si="1"/>
        <v>0</v>
      </c>
      <c r="F34" s="173"/>
      <c r="G34" s="173"/>
      <c r="H34" s="173">
        <f t="shared" si="2"/>
        <v>0</v>
      </c>
      <c r="I34" s="173">
        <f t="shared" si="3"/>
        <v>0</v>
      </c>
      <c r="J34" s="173">
        <f t="shared" si="3"/>
        <v>0</v>
      </c>
      <c r="K34" s="173">
        <f t="shared" si="4"/>
        <v>0</v>
      </c>
    </row>
    <row r="35" spans="2:11" ht="13.35" customHeight="1">
      <c r="B35" s="181" t="s">
        <v>3813</v>
      </c>
      <c r="C35" s="174"/>
      <c r="D35" s="174"/>
      <c r="E35" s="182">
        <f t="shared" si="1"/>
        <v>0</v>
      </c>
      <c r="F35" s="174"/>
      <c r="G35" s="174"/>
      <c r="H35" s="174">
        <f t="shared" si="2"/>
        <v>0</v>
      </c>
      <c r="I35" s="174">
        <f t="shared" si="3"/>
        <v>0</v>
      </c>
      <c r="J35" s="174">
        <f t="shared" si="3"/>
        <v>0</v>
      </c>
      <c r="K35" s="174">
        <f t="shared" si="4"/>
        <v>0</v>
      </c>
    </row>
    <row r="36" spans="2:11" ht="13.35" customHeight="1">
      <c r="B36" s="175" t="s">
        <v>3806</v>
      </c>
      <c r="C36" s="173"/>
      <c r="D36" s="173"/>
      <c r="E36" s="180">
        <f t="shared" si="1"/>
        <v>0</v>
      </c>
      <c r="F36" s="173"/>
      <c r="G36" s="173"/>
      <c r="H36" s="173">
        <f t="shared" si="2"/>
        <v>0</v>
      </c>
      <c r="I36" s="173">
        <f t="shared" si="3"/>
        <v>0</v>
      </c>
      <c r="J36" s="173">
        <f t="shared" si="3"/>
        <v>0</v>
      </c>
      <c r="K36" s="173">
        <f t="shared" si="4"/>
        <v>0</v>
      </c>
    </row>
    <row r="37" spans="2:11" ht="13.35" customHeight="1">
      <c r="B37" s="179" t="s">
        <v>803</v>
      </c>
      <c r="C37" s="172">
        <f>+SUM(C38:C39)</f>
        <v>0</v>
      </c>
      <c r="D37" s="172">
        <f t="shared" ref="D37:G37" si="7">+SUM(D38:D39)</f>
        <v>0</v>
      </c>
      <c r="E37" s="172">
        <f t="shared" si="1"/>
        <v>0</v>
      </c>
      <c r="F37" s="172">
        <f t="shared" si="7"/>
        <v>0</v>
      </c>
      <c r="G37" s="172">
        <f t="shared" si="7"/>
        <v>0</v>
      </c>
      <c r="H37" s="172">
        <f t="shared" si="2"/>
        <v>0</v>
      </c>
      <c r="I37" s="172">
        <f t="shared" si="3"/>
        <v>0</v>
      </c>
      <c r="J37" s="172">
        <f t="shared" si="3"/>
        <v>0</v>
      </c>
      <c r="K37" s="172">
        <f t="shared" si="4"/>
        <v>0</v>
      </c>
    </row>
    <row r="38" spans="2:11" ht="13.35" customHeight="1">
      <c r="B38" s="181" t="s">
        <v>3814</v>
      </c>
      <c r="C38" s="174"/>
      <c r="D38" s="174"/>
      <c r="E38" s="183">
        <f t="shared" si="1"/>
        <v>0</v>
      </c>
      <c r="F38" s="174"/>
      <c r="G38" s="174"/>
      <c r="H38" s="174">
        <f t="shared" si="2"/>
        <v>0</v>
      </c>
      <c r="I38" s="174">
        <f t="shared" si="3"/>
        <v>0</v>
      </c>
      <c r="J38" s="174">
        <f t="shared" si="3"/>
        <v>0</v>
      </c>
      <c r="K38" s="174">
        <f t="shared" si="4"/>
        <v>0</v>
      </c>
    </row>
    <row r="39" spans="2:11" ht="13.35" customHeight="1">
      <c r="B39" s="175" t="s">
        <v>3815</v>
      </c>
      <c r="C39" s="173"/>
      <c r="D39" s="173"/>
      <c r="E39" s="180">
        <f t="shared" si="1"/>
        <v>0</v>
      </c>
      <c r="F39" s="173"/>
      <c r="G39" s="173"/>
      <c r="H39" s="173">
        <f t="shared" si="2"/>
        <v>0</v>
      </c>
      <c r="I39" s="173">
        <f t="shared" si="3"/>
        <v>0</v>
      </c>
      <c r="J39" s="173">
        <f t="shared" si="3"/>
        <v>0</v>
      </c>
      <c r="K39" s="173">
        <f t="shared" si="4"/>
        <v>0</v>
      </c>
    </row>
    <row r="40" spans="2:11" ht="13.35" customHeight="1">
      <c r="B40" s="179" t="s">
        <v>3742</v>
      </c>
      <c r="C40" s="172">
        <f>SUM(C41:C44)</f>
        <v>0</v>
      </c>
      <c r="D40" s="172">
        <f t="shared" ref="D40:G40" si="8">SUM(D41:D44)</f>
        <v>0</v>
      </c>
      <c r="E40" s="172">
        <f t="shared" si="1"/>
        <v>0</v>
      </c>
      <c r="F40" s="172">
        <f t="shared" si="8"/>
        <v>0</v>
      </c>
      <c r="G40" s="172">
        <f t="shared" si="8"/>
        <v>0</v>
      </c>
      <c r="H40" s="172">
        <f t="shared" si="2"/>
        <v>0</v>
      </c>
      <c r="I40" s="172">
        <f t="shared" si="3"/>
        <v>0</v>
      </c>
      <c r="J40" s="172">
        <f t="shared" si="3"/>
        <v>0</v>
      </c>
      <c r="K40" s="172">
        <f t="shared" si="4"/>
        <v>0</v>
      </c>
    </row>
    <row r="41" spans="2:11" ht="13.35" customHeight="1">
      <c r="B41" s="181" t="s">
        <v>3816</v>
      </c>
      <c r="C41" s="174"/>
      <c r="D41" s="174"/>
      <c r="E41" s="183">
        <f t="shared" si="1"/>
        <v>0</v>
      </c>
      <c r="F41" s="174"/>
      <c r="G41" s="174"/>
      <c r="H41" s="174">
        <f t="shared" si="2"/>
        <v>0</v>
      </c>
      <c r="I41" s="174">
        <f t="shared" si="3"/>
        <v>0</v>
      </c>
      <c r="J41" s="174">
        <f t="shared" si="3"/>
        <v>0</v>
      </c>
      <c r="K41" s="174">
        <f t="shared" si="4"/>
        <v>0</v>
      </c>
    </row>
    <row r="42" spans="2:11" ht="13.35" customHeight="1">
      <c r="B42" s="175" t="s">
        <v>3817</v>
      </c>
      <c r="C42" s="173"/>
      <c r="D42" s="173"/>
      <c r="E42" s="177"/>
      <c r="F42" s="173"/>
      <c r="G42" s="173"/>
      <c r="H42" s="173">
        <f t="shared" si="2"/>
        <v>0</v>
      </c>
      <c r="I42" s="173">
        <f t="shared" si="3"/>
        <v>0</v>
      </c>
      <c r="J42" s="173">
        <f t="shared" si="3"/>
        <v>0</v>
      </c>
      <c r="K42" s="173">
        <f t="shared" si="4"/>
        <v>0</v>
      </c>
    </row>
    <row r="43" spans="2:11" ht="13.35" customHeight="1">
      <c r="B43" s="181" t="s">
        <v>7370</v>
      </c>
      <c r="C43" s="174"/>
      <c r="D43" s="174"/>
      <c r="E43" s="183"/>
      <c r="F43" s="174"/>
      <c r="G43" s="174"/>
      <c r="H43" s="174">
        <f t="shared" si="2"/>
        <v>0</v>
      </c>
      <c r="I43" s="174">
        <f t="shared" si="3"/>
        <v>0</v>
      </c>
      <c r="J43" s="174">
        <f t="shared" si="3"/>
        <v>0</v>
      </c>
      <c r="K43" s="174">
        <f t="shared" si="4"/>
        <v>0</v>
      </c>
    </row>
    <row r="44" spans="2:11" ht="13.35" customHeight="1">
      <c r="B44" s="175" t="s">
        <v>3806</v>
      </c>
      <c r="C44" s="173"/>
      <c r="D44" s="173"/>
      <c r="E44" s="177">
        <f t="shared" si="1"/>
        <v>0</v>
      </c>
      <c r="F44" s="173"/>
      <c r="G44" s="173"/>
      <c r="H44" s="173">
        <f t="shared" si="2"/>
        <v>0</v>
      </c>
      <c r="I44" s="173">
        <f t="shared" si="3"/>
        <v>0</v>
      </c>
      <c r="J44" s="173">
        <f t="shared" si="3"/>
        <v>0</v>
      </c>
      <c r="K44" s="173">
        <f t="shared" si="4"/>
        <v>0</v>
      </c>
    </row>
    <row r="45" spans="2:11" ht="13.35" customHeight="1">
      <c r="B45" s="179" t="s">
        <v>802</v>
      </c>
      <c r="C45" s="172">
        <f>SUM(C46:C49)</f>
        <v>0</v>
      </c>
      <c r="D45" s="172">
        <f t="shared" ref="D45:G45" si="9">SUM(D46:D49)</f>
        <v>125000000</v>
      </c>
      <c r="E45" s="172">
        <f t="shared" si="1"/>
        <v>125000000</v>
      </c>
      <c r="F45" s="172">
        <f t="shared" si="9"/>
        <v>0</v>
      </c>
      <c r="G45" s="172">
        <f t="shared" si="9"/>
        <v>0</v>
      </c>
      <c r="H45" s="172">
        <f t="shared" si="2"/>
        <v>0</v>
      </c>
      <c r="I45" s="172">
        <f t="shared" si="3"/>
        <v>0</v>
      </c>
      <c r="J45" s="172">
        <f t="shared" si="3"/>
        <v>125000000</v>
      </c>
      <c r="K45" s="172">
        <f t="shared" si="4"/>
        <v>125000000</v>
      </c>
    </row>
    <row r="46" spans="2:11" ht="13.35" customHeight="1">
      <c r="B46" s="181" t="s">
        <v>3818</v>
      </c>
      <c r="C46" s="174"/>
      <c r="D46" s="174"/>
      <c r="E46" s="183">
        <f t="shared" si="1"/>
        <v>0</v>
      </c>
      <c r="F46" s="174"/>
      <c r="G46" s="174"/>
      <c r="H46" s="174">
        <f t="shared" si="2"/>
        <v>0</v>
      </c>
      <c r="I46" s="174">
        <f t="shared" si="3"/>
        <v>0</v>
      </c>
      <c r="J46" s="174">
        <f t="shared" si="3"/>
        <v>0</v>
      </c>
      <c r="K46" s="174">
        <f t="shared" si="4"/>
        <v>0</v>
      </c>
    </row>
    <row r="47" spans="2:11" ht="13.35" customHeight="1">
      <c r="B47" s="175" t="s">
        <v>3819</v>
      </c>
      <c r="C47" s="173"/>
      <c r="D47" s="173">
        <v>125000000</v>
      </c>
      <c r="E47" s="177">
        <f t="shared" si="1"/>
        <v>125000000</v>
      </c>
      <c r="F47" s="173"/>
      <c r="G47" s="173"/>
      <c r="H47" s="173">
        <f t="shared" si="2"/>
        <v>0</v>
      </c>
      <c r="I47" s="173">
        <f t="shared" si="3"/>
        <v>0</v>
      </c>
      <c r="J47" s="173">
        <f t="shared" si="3"/>
        <v>125000000</v>
      </c>
      <c r="K47" s="173">
        <f t="shared" si="4"/>
        <v>125000000</v>
      </c>
    </row>
    <row r="48" spans="2:11" ht="13.35" customHeight="1">
      <c r="B48" s="181" t="s">
        <v>3820</v>
      </c>
      <c r="C48" s="174"/>
      <c r="D48" s="174"/>
      <c r="E48" s="174">
        <f t="shared" si="1"/>
        <v>0</v>
      </c>
      <c r="F48" s="174"/>
      <c r="G48" s="174"/>
      <c r="H48" s="174">
        <f t="shared" si="2"/>
        <v>0</v>
      </c>
      <c r="I48" s="174">
        <f t="shared" si="3"/>
        <v>0</v>
      </c>
      <c r="J48" s="174">
        <f t="shared" si="3"/>
        <v>0</v>
      </c>
      <c r="K48" s="174">
        <f t="shared" si="4"/>
        <v>0</v>
      </c>
    </row>
    <row r="49" spans="2:11" ht="13.35" customHeight="1">
      <c r="B49" s="175" t="s">
        <v>3821</v>
      </c>
      <c r="C49" s="173"/>
      <c r="D49" s="173"/>
      <c r="E49" s="177">
        <f t="shared" si="1"/>
        <v>0</v>
      </c>
      <c r="F49" s="173"/>
      <c r="G49" s="173"/>
      <c r="H49" s="173">
        <f t="shared" si="2"/>
        <v>0</v>
      </c>
      <c r="I49" s="173">
        <f t="shared" si="3"/>
        <v>0</v>
      </c>
      <c r="J49" s="173">
        <f t="shared" si="3"/>
        <v>0</v>
      </c>
      <c r="K49" s="173">
        <f t="shared" si="4"/>
        <v>0</v>
      </c>
    </row>
    <row r="50" spans="2:11" ht="13.35" customHeight="1">
      <c r="B50" s="179" t="s">
        <v>812</v>
      </c>
      <c r="C50" s="172">
        <f>SUM(C51:C53)</f>
        <v>0</v>
      </c>
      <c r="D50" s="172">
        <f t="shared" ref="D50:G50" si="10">SUM(D51:D53)</f>
        <v>71685442</v>
      </c>
      <c r="E50" s="172">
        <f t="shared" si="1"/>
        <v>71685442</v>
      </c>
      <c r="F50" s="172">
        <f t="shared" si="10"/>
        <v>0</v>
      </c>
      <c r="G50" s="172">
        <f t="shared" si="10"/>
        <v>0</v>
      </c>
      <c r="H50" s="172">
        <f t="shared" si="2"/>
        <v>0</v>
      </c>
      <c r="I50" s="172">
        <f t="shared" si="3"/>
        <v>0</v>
      </c>
      <c r="J50" s="172">
        <f t="shared" si="3"/>
        <v>71685442</v>
      </c>
      <c r="K50" s="172">
        <f t="shared" si="4"/>
        <v>71685442</v>
      </c>
    </row>
    <row r="51" spans="2:11" ht="13.35" customHeight="1">
      <c r="B51" s="181" t="s">
        <v>3822</v>
      </c>
      <c r="C51" s="174"/>
      <c r="D51" s="174">
        <v>55388975</v>
      </c>
      <c r="E51" s="183">
        <f t="shared" si="1"/>
        <v>55388975</v>
      </c>
      <c r="F51" s="174"/>
      <c r="G51" s="174"/>
      <c r="H51" s="174">
        <f t="shared" si="2"/>
        <v>0</v>
      </c>
      <c r="I51" s="174">
        <f t="shared" si="3"/>
        <v>0</v>
      </c>
      <c r="J51" s="174">
        <f t="shared" si="3"/>
        <v>55388975</v>
      </c>
      <c r="K51" s="174">
        <f t="shared" si="4"/>
        <v>55388975</v>
      </c>
    </row>
    <row r="52" spans="2:11" ht="13.35" customHeight="1">
      <c r="B52" s="175" t="s">
        <v>3823</v>
      </c>
      <c r="C52" s="173"/>
      <c r="D52" s="173">
        <v>16296467</v>
      </c>
      <c r="E52" s="177">
        <f t="shared" si="1"/>
        <v>16296467</v>
      </c>
      <c r="F52" s="173"/>
      <c r="G52" s="173"/>
      <c r="H52" s="173">
        <f t="shared" si="2"/>
        <v>0</v>
      </c>
      <c r="I52" s="173">
        <f t="shared" si="3"/>
        <v>0</v>
      </c>
      <c r="J52" s="173">
        <f t="shared" si="3"/>
        <v>16296467</v>
      </c>
      <c r="K52" s="173">
        <f t="shared" si="4"/>
        <v>16296467</v>
      </c>
    </row>
    <row r="53" spans="2:11" ht="13.35" customHeight="1">
      <c r="B53" s="181" t="s">
        <v>3815</v>
      </c>
      <c r="C53" s="174"/>
      <c r="D53" s="174"/>
      <c r="E53" s="183">
        <f t="shared" si="1"/>
        <v>0</v>
      </c>
      <c r="F53" s="174"/>
      <c r="G53" s="174"/>
      <c r="H53" s="174">
        <f t="shared" si="2"/>
        <v>0</v>
      </c>
      <c r="I53" s="174">
        <f t="shared" si="3"/>
        <v>0</v>
      </c>
      <c r="J53" s="174">
        <f t="shared" si="3"/>
        <v>0</v>
      </c>
      <c r="K53" s="174">
        <f t="shared" si="4"/>
        <v>0</v>
      </c>
    </row>
    <row r="54" spans="2:11" ht="13.35" customHeight="1">
      <c r="B54" s="179" t="s">
        <v>811</v>
      </c>
      <c r="C54" s="172"/>
      <c r="D54" s="172"/>
      <c r="E54" s="172">
        <f t="shared" si="1"/>
        <v>0</v>
      </c>
      <c r="F54" s="172"/>
      <c r="G54" s="172"/>
      <c r="H54" s="172">
        <f t="shared" si="2"/>
        <v>0</v>
      </c>
      <c r="I54" s="172">
        <f t="shared" si="3"/>
        <v>0</v>
      </c>
      <c r="J54" s="172">
        <f t="shared" si="3"/>
        <v>0</v>
      </c>
      <c r="K54" s="172">
        <f t="shared" si="4"/>
        <v>0</v>
      </c>
    </row>
    <row r="55" spans="2:11" ht="13.35" customHeight="1">
      <c r="B55" s="181" t="s">
        <v>3824</v>
      </c>
      <c r="C55" s="174"/>
      <c r="D55" s="174"/>
      <c r="E55" s="183">
        <f t="shared" si="1"/>
        <v>0</v>
      </c>
      <c r="F55" s="174"/>
      <c r="G55" s="174"/>
      <c r="H55" s="174">
        <f t="shared" si="2"/>
        <v>0</v>
      </c>
      <c r="I55" s="174">
        <f t="shared" si="3"/>
        <v>0</v>
      </c>
      <c r="J55" s="174">
        <f t="shared" si="3"/>
        <v>0</v>
      </c>
      <c r="K55" s="174">
        <f t="shared" si="4"/>
        <v>0</v>
      </c>
    </row>
    <row r="56" spans="2:11" ht="13.35" customHeight="1">
      <c r="B56" s="175" t="s">
        <v>3806</v>
      </c>
      <c r="C56" s="173"/>
      <c r="D56" s="173"/>
      <c r="E56" s="177">
        <f t="shared" si="1"/>
        <v>0</v>
      </c>
      <c r="F56" s="173"/>
      <c r="G56" s="173"/>
      <c r="H56" s="173">
        <f t="shared" si="2"/>
        <v>0</v>
      </c>
      <c r="I56" s="173">
        <f t="shared" si="3"/>
        <v>0</v>
      </c>
      <c r="J56" s="173">
        <f t="shared" si="3"/>
        <v>0</v>
      </c>
      <c r="K56" s="173">
        <f t="shared" si="4"/>
        <v>0</v>
      </c>
    </row>
    <row r="57" spans="2:11" ht="13.35" customHeight="1">
      <c r="B57" s="179" t="s">
        <v>3825</v>
      </c>
      <c r="C57" s="172">
        <f>SUM(C58:C60)</f>
        <v>0</v>
      </c>
      <c r="D57" s="172">
        <f t="shared" ref="D57:G57" si="11">SUM(D58:D60)</f>
        <v>0</v>
      </c>
      <c r="E57" s="172">
        <f t="shared" si="1"/>
        <v>0</v>
      </c>
      <c r="F57" s="172">
        <f t="shared" si="11"/>
        <v>0</v>
      </c>
      <c r="G57" s="172">
        <f t="shared" si="11"/>
        <v>0</v>
      </c>
      <c r="H57" s="172">
        <f t="shared" si="2"/>
        <v>0</v>
      </c>
      <c r="I57" s="172">
        <f t="shared" si="3"/>
        <v>0</v>
      </c>
      <c r="J57" s="172">
        <f t="shared" si="3"/>
        <v>0</v>
      </c>
      <c r="K57" s="172">
        <f t="shared" si="4"/>
        <v>0</v>
      </c>
    </row>
    <row r="58" spans="2:11" ht="13.35" customHeight="1">
      <c r="B58" s="181" t="s">
        <v>3828</v>
      </c>
      <c r="C58" s="174"/>
      <c r="D58" s="174"/>
      <c r="E58" s="183">
        <f t="shared" si="1"/>
        <v>0</v>
      </c>
      <c r="F58" s="174"/>
      <c r="G58" s="174"/>
      <c r="H58" s="174">
        <f t="shared" si="2"/>
        <v>0</v>
      </c>
      <c r="I58" s="174">
        <f t="shared" si="3"/>
        <v>0</v>
      </c>
      <c r="J58" s="174">
        <f t="shared" si="3"/>
        <v>0</v>
      </c>
      <c r="K58" s="174">
        <f t="shared" si="4"/>
        <v>0</v>
      </c>
    </row>
    <row r="59" spans="2:11" ht="13.35" customHeight="1">
      <c r="B59" s="175" t="s">
        <v>3829</v>
      </c>
      <c r="C59" s="173"/>
      <c r="D59" s="173"/>
      <c r="E59" s="177">
        <f t="shared" si="1"/>
        <v>0</v>
      </c>
      <c r="F59" s="173"/>
      <c r="G59" s="173"/>
      <c r="H59" s="173">
        <f t="shared" si="2"/>
        <v>0</v>
      </c>
      <c r="I59" s="173">
        <f t="shared" si="3"/>
        <v>0</v>
      </c>
      <c r="J59" s="173">
        <f t="shared" si="3"/>
        <v>0</v>
      </c>
      <c r="K59" s="173">
        <f t="shared" si="4"/>
        <v>0</v>
      </c>
    </row>
    <row r="60" spans="2:11" ht="13.35" customHeight="1">
      <c r="B60" s="181" t="s">
        <v>3827</v>
      </c>
      <c r="C60" s="174"/>
      <c r="D60" s="174"/>
      <c r="E60" s="183">
        <f t="shared" si="1"/>
        <v>0</v>
      </c>
      <c r="F60" s="174"/>
      <c r="G60" s="174"/>
      <c r="H60" s="174">
        <f t="shared" si="2"/>
        <v>0</v>
      </c>
      <c r="I60" s="174">
        <f t="shared" si="3"/>
        <v>0</v>
      </c>
      <c r="J60" s="174">
        <f t="shared" si="3"/>
        <v>0</v>
      </c>
      <c r="K60" s="174">
        <f t="shared" si="4"/>
        <v>0</v>
      </c>
    </row>
    <row r="61" spans="2:11" ht="13.35" customHeight="1">
      <c r="B61" s="184" t="s">
        <v>846</v>
      </c>
      <c r="C61" s="178">
        <f>C5+C9+C28+C37+C40+C45+C50+C54</f>
        <v>0</v>
      </c>
      <c r="D61" s="178">
        <f t="shared" ref="D61:E61" si="12">D5+D9+D28+D37+D40+D45+D50+D54</f>
        <v>259155296</v>
      </c>
      <c r="E61" s="178">
        <f t="shared" si="12"/>
        <v>259155296</v>
      </c>
      <c r="F61" s="178">
        <f t="shared" ref="F61:K61" si="13">F5+F9+F28+F37+F40+F45+F50</f>
        <v>0</v>
      </c>
      <c r="G61" s="178">
        <f t="shared" si="13"/>
        <v>0</v>
      </c>
      <c r="H61" s="178">
        <f t="shared" si="13"/>
        <v>0</v>
      </c>
      <c r="I61" s="178">
        <f t="shared" si="13"/>
        <v>0</v>
      </c>
      <c r="J61" s="178">
        <f t="shared" si="13"/>
        <v>259155296</v>
      </c>
      <c r="K61" s="178">
        <f t="shared" si="13"/>
        <v>259155296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2AC5C-4D50-4E44-A624-4508EC564A3A}">
  <sheetPr>
    <tabColor rgb="FF79AF00"/>
  </sheetPr>
  <dimension ref="B1:L2324"/>
  <sheetViews>
    <sheetView showGridLines="0" zoomScaleNormal="100" workbookViewId="0">
      <pane ySplit="3" topLeftCell="A1623" activePane="bottomLeft" state="frozen"/>
      <selection activeCell="L50" sqref="L50:L195"/>
      <selection pane="bottomLeft" activeCell="K1804" sqref="K1804"/>
    </sheetView>
  </sheetViews>
  <sheetFormatPr baseColWidth="10" defaultColWidth="19.109375" defaultRowHeight="13.2"/>
  <cols>
    <col min="1" max="1" width="6.44140625" style="300" customWidth="1"/>
    <col min="2" max="2" width="19.44140625" style="303" bestFit="1" customWidth="1"/>
    <col min="3" max="3" width="44.6640625" style="300" bestFit="1" customWidth="1"/>
    <col min="4" max="4" width="19.109375" style="300"/>
    <col min="5" max="5" width="115.5546875" style="300" bestFit="1" customWidth="1"/>
    <col min="6" max="6" width="30.109375" style="300" bestFit="1" customWidth="1"/>
    <col min="7" max="7" width="15.44140625" style="300" customWidth="1"/>
    <col min="8" max="8" width="18.44140625" style="301" customWidth="1"/>
    <col min="9" max="9" width="19.5546875" style="302" customWidth="1"/>
    <col min="10" max="11" width="19.109375" style="300"/>
    <col min="12" max="12" width="29.109375" style="300" customWidth="1"/>
    <col min="13" max="16384" width="19.109375" style="300"/>
  </cols>
  <sheetData>
    <row r="1" spans="2:12">
      <c r="B1" s="299" t="s">
        <v>3834</v>
      </c>
    </row>
    <row r="2" spans="2:12" ht="13.8" thickBot="1"/>
    <row r="3" spans="2:12" ht="66">
      <c r="B3" s="304" t="s">
        <v>3835</v>
      </c>
      <c r="C3" s="305" t="s">
        <v>3836</v>
      </c>
      <c r="D3" s="305" t="s">
        <v>3837</v>
      </c>
      <c r="E3" s="305" t="s">
        <v>3838</v>
      </c>
      <c r="F3" s="305" t="s">
        <v>3839</v>
      </c>
      <c r="G3" s="305" t="s">
        <v>3840</v>
      </c>
      <c r="H3" s="305" t="s">
        <v>3841</v>
      </c>
      <c r="I3" s="306" t="s">
        <v>3842</v>
      </c>
      <c r="J3" s="305" t="s">
        <v>3843</v>
      </c>
      <c r="K3" s="305" t="s">
        <v>3844</v>
      </c>
      <c r="L3" s="307" t="s">
        <v>814</v>
      </c>
    </row>
    <row r="4" spans="2:12">
      <c r="B4" s="308" t="s">
        <v>3845</v>
      </c>
      <c r="C4" s="309" t="s">
        <v>3846</v>
      </c>
      <c r="D4" s="310" t="s">
        <v>666</v>
      </c>
      <c r="E4" s="309" t="s">
        <v>3847</v>
      </c>
      <c r="F4" s="310" t="s">
        <v>3848</v>
      </c>
      <c r="G4" s="309"/>
      <c r="H4" s="311">
        <v>4329952056</v>
      </c>
      <c r="I4" s="312">
        <v>4329952056</v>
      </c>
      <c r="J4" s="313" t="s">
        <v>693</v>
      </c>
      <c r="K4" s="310"/>
      <c r="L4" s="314" t="s">
        <v>697</v>
      </c>
    </row>
    <row r="5" spans="2:12">
      <c r="B5" s="308" t="s">
        <v>3849</v>
      </c>
      <c r="C5" s="309" t="s">
        <v>3850</v>
      </c>
      <c r="D5" s="310" t="s">
        <v>666</v>
      </c>
      <c r="E5" s="309" t="s">
        <v>3851</v>
      </c>
      <c r="F5" s="310" t="s">
        <v>3852</v>
      </c>
      <c r="G5" s="309"/>
      <c r="H5" s="311">
        <v>1470993267</v>
      </c>
      <c r="I5" s="312">
        <v>1470993267</v>
      </c>
      <c r="J5" s="313" t="s">
        <v>693</v>
      </c>
      <c r="K5" s="310"/>
      <c r="L5" s="314" t="s">
        <v>697</v>
      </c>
    </row>
    <row r="6" spans="2:12">
      <c r="B6" s="315" t="s">
        <v>3853</v>
      </c>
      <c r="C6" s="310" t="s">
        <v>3854</v>
      </c>
      <c r="D6" s="309" t="s">
        <v>653</v>
      </c>
      <c r="E6" s="310" t="s">
        <v>3855</v>
      </c>
      <c r="F6" s="310" t="s">
        <v>3856</v>
      </c>
      <c r="G6" s="309"/>
      <c r="H6" s="316">
        <v>1398263751</v>
      </c>
      <c r="I6" s="316">
        <v>1398263751</v>
      </c>
      <c r="J6" s="310" t="s">
        <v>693</v>
      </c>
      <c r="K6" s="310"/>
      <c r="L6" s="314" t="s">
        <v>697</v>
      </c>
    </row>
    <row r="7" spans="2:12">
      <c r="B7" s="315" t="s">
        <v>3857</v>
      </c>
      <c r="C7" s="317" t="s">
        <v>3858</v>
      </c>
      <c r="D7" s="318" t="s">
        <v>666</v>
      </c>
      <c r="E7" s="319" t="s">
        <v>3859</v>
      </c>
      <c r="F7" s="318" t="s">
        <v>3848</v>
      </c>
      <c r="G7" s="319"/>
      <c r="H7" s="320">
        <v>999572310</v>
      </c>
      <c r="I7" s="320">
        <v>999572310</v>
      </c>
      <c r="J7" s="318" t="s">
        <v>693</v>
      </c>
      <c r="K7" s="317"/>
      <c r="L7" s="314" t="s">
        <v>697</v>
      </c>
    </row>
    <row r="8" spans="2:12">
      <c r="B8" s="315" t="s">
        <v>3860</v>
      </c>
      <c r="C8" s="317" t="s">
        <v>3861</v>
      </c>
      <c r="D8" s="318" t="s">
        <v>666</v>
      </c>
      <c r="E8" s="319" t="s">
        <v>3862</v>
      </c>
      <c r="F8" s="318" t="s">
        <v>3848</v>
      </c>
      <c r="G8" s="319"/>
      <c r="H8" s="320">
        <v>913173372</v>
      </c>
      <c r="I8" s="320">
        <v>913173372</v>
      </c>
      <c r="J8" s="318" t="s">
        <v>693</v>
      </c>
      <c r="K8" s="317"/>
      <c r="L8" s="314" t="s">
        <v>697</v>
      </c>
    </row>
    <row r="9" spans="2:12">
      <c r="B9" s="315" t="s">
        <v>3863</v>
      </c>
      <c r="C9" s="317" t="s">
        <v>3864</v>
      </c>
      <c r="D9" s="318" t="s">
        <v>666</v>
      </c>
      <c r="E9" s="319" t="s">
        <v>3865</v>
      </c>
      <c r="F9" s="318" t="s">
        <v>3848</v>
      </c>
      <c r="G9" s="319"/>
      <c r="H9" s="320">
        <v>627938715</v>
      </c>
      <c r="I9" s="320">
        <v>627938715</v>
      </c>
      <c r="J9" s="318" t="s">
        <v>693</v>
      </c>
      <c r="K9" s="317"/>
      <c r="L9" s="314" t="s">
        <v>697</v>
      </c>
    </row>
    <row r="10" spans="2:12">
      <c r="B10" s="315" t="s">
        <v>3866</v>
      </c>
      <c r="C10" s="317" t="s">
        <v>3867</v>
      </c>
      <c r="D10" s="318" t="s">
        <v>666</v>
      </c>
      <c r="E10" s="319" t="s">
        <v>3868</v>
      </c>
      <c r="F10" s="318" t="s">
        <v>3848</v>
      </c>
      <c r="G10" s="319"/>
      <c r="H10" s="320">
        <v>546937761</v>
      </c>
      <c r="I10" s="320">
        <v>546937761</v>
      </c>
      <c r="J10" s="318" t="s">
        <v>693</v>
      </c>
      <c r="K10" s="317"/>
      <c r="L10" s="314" t="s">
        <v>697</v>
      </c>
    </row>
    <row r="11" spans="2:12">
      <c r="B11" s="315" t="s">
        <v>3869</v>
      </c>
      <c r="C11" s="317" t="s">
        <v>3870</v>
      </c>
      <c r="D11" s="318" t="s">
        <v>666</v>
      </c>
      <c r="E11" s="319" t="s">
        <v>3871</v>
      </c>
      <c r="F11" s="318" t="s">
        <v>3848</v>
      </c>
      <c r="G11" s="319"/>
      <c r="H11" s="320">
        <v>491000578</v>
      </c>
      <c r="I11" s="320">
        <v>491000578</v>
      </c>
      <c r="J11" s="318" t="s">
        <v>693</v>
      </c>
      <c r="K11" s="317"/>
      <c r="L11" s="314" t="s">
        <v>697</v>
      </c>
    </row>
    <row r="12" spans="2:12">
      <c r="B12" s="315" t="s">
        <v>3872</v>
      </c>
      <c r="C12" s="317" t="s">
        <v>3873</v>
      </c>
      <c r="D12" s="318" t="s">
        <v>666</v>
      </c>
      <c r="E12" s="319" t="s">
        <v>3874</v>
      </c>
      <c r="F12" s="318" t="s">
        <v>3852</v>
      </c>
      <c r="G12" s="319"/>
      <c r="H12" s="320">
        <v>460697318</v>
      </c>
      <c r="I12" s="320">
        <v>460697318</v>
      </c>
      <c r="J12" s="318" t="s">
        <v>693</v>
      </c>
      <c r="K12" s="317"/>
      <c r="L12" s="314" t="s">
        <v>697</v>
      </c>
    </row>
    <row r="13" spans="2:12">
      <c r="B13" s="315" t="s">
        <v>3875</v>
      </c>
      <c r="C13" s="317" t="s">
        <v>3876</v>
      </c>
      <c r="D13" s="318" t="s">
        <v>666</v>
      </c>
      <c r="E13" s="319" t="s">
        <v>3877</v>
      </c>
      <c r="F13" s="318" t="s">
        <v>3852</v>
      </c>
      <c r="G13" s="319"/>
      <c r="H13" s="320">
        <v>387339200</v>
      </c>
      <c r="I13" s="320">
        <v>387339200</v>
      </c>
      <c r="J13" s="318" t="s">
        <v>693</v>
      </c>
      <c r="K13" s="317"/>
      <c r="L13" s="314" t="s">
        <v>697</v>
      </c>
    </row>
    <row r="14" spans="2:12">
      <c r="B14" s="315" t="s">
        <v>3878</v>
      </c>
      <c r="C14" s="317" t="s">
        <v>3879</v>
      </c>
      <c r="D14" s="318" t="s">
        <v>666</v>
      </c>
      <c r="E14" s="319" t="s">
        <v>3880</v>
      </c>
      <c r="F14" s="318" t="s">
        <v>3848</v>
      </c>
      <c r="G14" s="319"/>
      <c r="H14" s="320">
        <v>345621195</v>
      </c>
      <c r="I14" s="320">
        <v>345621195</v>
      </c>
      <c r="J14" s="318" t="s">
        <v>693</v>
      </c>
      <c r="K14" s="317"/>
      <c r="L14" s="314" t="s">
        <v>697</v>
      </c>
    </row>
    <row r="15" spans="2:12">
      <c r="B15" s="315" t="s">
        <v>3881</v>
      </c>
      <c r="C15" s="317" t="s">
        <v>3882</v>
      </c>
      <c r="D15" s="318" t="s">
        <v>666</v>
      </c>
      <c r="E15" s="319" t="s">
        <v>3883</v>
      </c>
      <c r="F15" s="318" t="s">
        <v>3848</v>
      </c>
      <c r="G15" s="319"/>
      <c r="H15" s="320">
        <v>303469600</v>
      </c>
      <c r="I15" s="320">
        <v>303469600</v>
      </c>
      <c r="J15" s="318" t="s">
        <v>693</v>
      </c>
      <c r="K15" s="317"/>
      <c r="L15" s="314" t="s">
        <v>697</v>
      </c>
    </row>
    <row r="16" spans="2:12">
      <c r="B16" s="315" t="s">
        <v>3884</v>
      </c>
      <c r="C16" s="317" t="s">
        <v>3885</v>
      </c>
      <c r="D16" s="318" t="s">
        <v>666</v>
      </c>
      <c r="E16" s="319" t="s">
        <v>3886</v>
      </c>
      <c r="F16" s="318" t="s">
        <v>3848</v>
      </c>
      <c r="G16" s="319"/>
      <c r="H16" s="320">
        <v>285832625</v>
      </c>
      <c r="I16" s="320">
        <v>285832625</v>
      </c>
      <c r="J16" s="318" t="s">
        <v>693</v>
      </c>
      <c r="K16" s="317"/>
      <c r="L16" s="314" t="s">
        <v>697</v>
      </c>
    </row>
    <row r="17" spans="2:12">
      <c r="B17" s="315" t="s">
        <v>3887</v>
      </c>
      <c r="C17" s="317" t="s">
        <v>3888</v>
      </c>
      <c r="D17" s="318" t="s">
        <v>666</v>
      </c>
      <c r="E17" s="319" t="s">
        <v>3889</v>
      </c>
      <c r="F17" s="318" t="s">
        <v>3848</v>
      </c>
      <c r="G17" s="319"/>
      <c r="H17" s="320">
        <v>276954622</v>
      </c>
      <c r="I17" s="320">
        <v>276954622</v>
      </c>
      <c r="J17" s="318" t="s">
        <v>693</v>
      </c>
      <c r="K17" s="317"/>
      <c r="L17" s="314" t="s">
        <v>697</v>
      </c>
    </row>
    <row r="18" spans="2:12">
      <c r="B18" s="315" t="s">
        <v>3890</v>
      </c>
      <c r="C18" s="317" t="s">
        <v>3891</v>
      </c>
      <c r="D18" s="318" t="s">
        <v>666</v>
      </c>
      <c r="E18" s="319" t="s">
        <v>3892</v>
      </c>
      <c r="F18" s="318" t="s">
        <v>3848</v>
      </c>
      <c r="G18" s="319"/>
      <c r="H18" s="320">
        <v>233944954</v>
      </c>
      <c r="I18" s="320">
        <v>233944954</v>
      </c>
      <c r="J18" s="318" t="s">
        <v>693</v>
      </c>
      <c r="K18" s="317"/>
      <c r="L18" s="314" t="s">
        <v>697</v>
      </c>
    </row>
    <row r="19" spans="2:12">
      <c r="B19" s="315" t="s">
        <v>3893</v>
      </c>
      <c r="C19" s="309" t="s">
        <v>3894</v>
      </c>
      <c r="D19" s="310" t="s">
        <v>666</v>
      </c>
      <c r="E19" s="309" t="s">
        <v>3895</v>
      </c>
      <c r="F19" s="309" t="s">
        <v>3848</v>
      </c>
      <c r="G19" s="309"/>
      <c r="H19" s="316">
        <v>219308747</v>
      </c>
      <c r="I19" s="321">
        <v>219308747</v>
      </c>
      <c r="J19" s="310" t="s">
        <v>693</v>
      </c>
      <c r="K19" s="310"/>
      <c r="L19" s="314" t="s">
        <v>697</v>
      </c>
    </row>
    <row r="20" spans="2:12">
      <c r="B20" s="315" t="s">
        <v>3896</v>
      </c>
      <c r="C20" s="309" t="s">
        <v>3897</v>
      </c>
      <c r="D20" s="310" t="s">
        <v>666</v>
      </c>
      <c r="E20" s="309" t="s">
        <v>3898</v>
      </c>
      <c r="F20" s="309" t="s">
        <v>3848</v>
      </c>
      <c r="G20" s="309"/>
      <c r="H20" s="316">
        <v>198706170</v>
      </c>
      <c r="I20" s="321">
        <v>198706170</v>
      </c>
      <c r="J20" s="310" t="s">
        <v>693</v>
      </c>
      <c r="K20" s="310"/>
      <c r="L20" s="314" t="s">
        <v>697</v>
      </c>
    </row>
    <row r="21" spans="2:12">
      <c r="B21" s="315" t="s">
        <v>3899</v>
      </c>
      <c r="C21" s="309" t="s">
        <v>3900</v>
      </c>
      <c r="D21" s="310" t="s">
        <v>666</v>
      </c>
      <c r="E21" s="309" t="s">
        <v>3901</v>
      </c>
      <c r="F21" s="309" t="s">
        <v>3848</v>
      </c>
      <c r="G21" s="309"/>
      <c r="H21" s="316">
        <v>187993380</v>
      </c>
      <c r="I21" s="321">
        <v>187993380</v>
      </c>
      <c r="J21" s="310" t="s">
        <v>693</v>
      </c>
      <c r="K21" s="310"/>
      <c r="L21" s="314" t="s">
        <v>697</v>
      </c>
    </row>
    <row r="22" spans="2:12">
      <c r="B22" s="315" t="s">
        <v>3902</v>
      </c>
      <c r="C22" s="309" t="s">
        <v>3903</v>
      </c>
      <c r="D22" s="310" t="s">
        <v>666</v>
      </c>
      <c r="E22" s="309" t="s">
        <v>3898</v>
      </c>
      <c r="F22" s="309" t="s">
        <v>3848</v>
      </c>
      <c r="G22" s="309"/>
      <c r="H22" s="316">
        <v>166516610</v>
      </c>
      <c r="I22" s="321">
        <v>166516610</v>
      </c>
      <c r="J22" s="310" t="s">
        <v>693</v>
      </c>
      <c r="K22" s="310"/>
      <c r="L22" s="314" t="s">
        <v>697</v>
      </c>
    </row>
    <row r="23" spans="2:12">
      <c r="B23" s="315" t="s">
        <v>3904</v>
      </c>
      <c r="C23" s="309" t="s">
        <v>3905</v>
      </c>
      <c r="D23" s="310" t="s">
        <v>666</v>
      </c>
      <c r="E23" s="309" t="s">
        <v>3906</v>
      </c>
      <c r="F23" s="310" t="s">
        <v>3852</v>
      </c>
      <c r="G23" s="309"/>
      <c r="H23" s="316">
        <v>161286200</v>
      </c>
      <c r="I23" s="322">
        <v>161286200</v>
      </c>
      <c r="J23" s="310" t="s">
        <v>693</v>
      </c>
      <c r="K23" s="310"/>
      <c r="L23" s="314" t="s">
        <v>697</v>
      </c>
    </row>
    <row r="24" spans="2:12">
      <c r="B24" s="315" t="s">
        <v>3907</v>
      </c>
      <c r="C24" s="309" t="s">
        <v>3908</v>
      </c>
      <c r="D24" s="309" t="s">
        <v>666</v>
      </c>
      <c r="E24" s="309" t="s">
        <v>3909</v>
      </c>
      <c r="F24" s="309" t="s">
        <v>3848</v>
      </c>
      <c r="G24" s="309"/>
      <c r="H24" s="323">
        <v>158071680</v>
      </c>
      <c r="I24" s="324">
        <v>158071680</v>
      </c>
      <c r="J24" s="309" t="s">
        <v>693</v>
      </c>
      <c r="K24" s="309"/>
      <c r="L24" s="314" t="s">
        <v>697</v>
      </c>
    </row>
    <row r="25" spans="2:12">
      <c r="B25" s="315" t="s">
        <v>3910</v>
      </c>
      <c r="C25" s="309" t="s">
        <v>3911</v>
      </c>
      <c r="D25" s="309" t="s">
        <v>666</v>
      </c>
      <c r="E25" s="309" t="s">
        <v>3912</v>
      </c>
      <c r="F25" s="309" t="s">
        <v>3848</v>
      </c>
      <c r="G25" s="309"/>
      <c r="H25" s="323">
        <v>120775000</v>
      </c>
      <c r="I25" s="324">
        <v>120775000</v>
      </c>
      <c r="J25" s="309" t="s">
        <v>693</v>
      </c>
      <c r="K25" s="309"/>
      <c r="L25" s="314" t="s">
        <v>697</v>
      </c>
    </row>
    <row r="26" spans="2:12">
      <c r="B26" s="315" t="s">
        <v>3913</v>
      </c>
      <c r="C26" s="309" t="s">
        <v>3914</v>
      </c>
      <c r="D26" s="309" t="s">
        <v>666</v>
      </c>
      <c r="E26" s="309" t="s">
        <v>3915</v>
      </c>
      <c r="F26" s="309" t="s">
        <v>3848</v>
      </c>
      <c r="G26" s="309"/>
      <c r="H26" s="323">
        <v>110157190</v>
      </c>
      <c r="I26" s="324">
        <v>110157190</v>
      </c>
      <c r="J26" s="309" t="s">
        <v>693</v>
      </c>
      <c r="K26" s="309"/>
      <c r="L26" s="314" t="s">
        <v>697</v>
      </c>
    </row>
    <row r="27" spans="2:12">
      <c r="B27" s="308" t="s">
        <v>3916</v>
      </c>
      <c r="C27" s="309" t="s">
        <v>3917</v>
      </c>
      <c r="D27" s="310" t="s">
        <v>666</v>
      </c>
      <c r="E27" s="309" t="s">
        <v>3898</v>
      </c>
      <c r="F27" s="310" t="s">
        <v>3848</v>
      </c>
      <c r="G27" s="309"/>
      <c r="H27" s="311">
        <v>95365882</v>
      </c>
      <c r="I27" s="312">
        <v>95365882</v>
      </c>
      <c r="J27" s="313" t="s">
        <v>693</v>
      </c>
      <c r="K27" s="310"/>
      <c r="L27" s="314" t="s">
        <v>697</v>
      </c>
    </row>
    <row r="28" spans="2:12">
      <c r="B28" s="308" t="s">
        <v>3918</v>
      </c>
      <c r="C28" s="310" t="s">
        <v>3919</v>
      </c>
      <c r="D28" s="310" t="s">
        <v>666</v>
      </c>
      <c r="E28" s="309" t="s">
        <v>3920</v>
      </c>
      <c r="F28" s="310" t="s">
        <v>3848</v>
      </c>
      <c r="G28" s="309"/>
      <c r="H28" s="311">
        <v>90052009</v>
      </c>
      <c r="I28" s="312">
        <v>90052009</v>
      </c>
      <c r="J28" s="313" t="s">
        <v>693</v>
      </c>
      <c r="K28" s="310"/>
      <c r="L28" s="314" t="s">
        <v>697</v>
      </c>
    </row>
    <row r="29" spans="2:12">
      <c r="B29" s="308" t="s">
        <v>3921</v>
      </c>
      <c r="C29" s="309" t="s">
        <v>3922</v>
      </c>
      <c r="D29" s="310" t="s">
        <v>666</v>
      </c>
      <c r="E29" s="309" t="s">
        <v>3923</v>
      </c>
      <c r="F29" s="310" t="s">
        <v>3848</v>
      </c>
      <c r="G29" s="309"/>
      <c r="H29" s="311">
        <v>77387440</v>
      </c>
      <c r="I29" s="312">
        <v>77387440</v>
      </c>
      <c r="J29" s="313" t="s">
        <v>693</v>
      </c>
      <c r="K29" s="310"/>
      <c r="L29" s="314" t="s">
        <v>697</v>
      </c>
    </row>
    <row r="30" spans="2:12">
      <c r="B30" s="308" t="s">
        <v>3924</v>
      </c>
      <c r="C30" s="309" t="s">
        <v>3925</v>
      </c>
      <c r="D30" s="310" t="s">
        <v>666</v>
      </c>
      <c r="E30" s="309" t="s">
        <v>3898</v>
      </c>
      <c r="F30" s="310" t="s">
        <v>3848</v>
      </c>
      <c r="G30" s="309"/>
      <c r="H30" s="311">
        <v>64694550</v>
      </c>
      <c r="I30" s="312">
        <v>64694550</v>
      </c>
      <c r="J30" s="313" t="s">
        <v>693</v>
      </c>
      <c r="K30" s="310"/>
      <c r="L30" s="314" t="s">
        <v>697</v>
      </c>
    </row>
    <row r="31" spans="2:12">
      <c r="B31" s="308" t="s">
        <v>3926</v>
      </c>
      <c r="C31" s="309" t="s">
        <v>3927</v>
      </c>
      <c r="D31" s="310" t="s">
        <v>666</v>
      </c>
      <c r="E31" s="309" t="s">
        <v>3928</v>
      </c>
      <c r="F31" s="310" t="s">
        <v>3848</v>
      </c>
      <c r="G31" s="309"/>
      <c r="H31" s="311">
        <v>63941289</v>
      </c>
      <c r="I31" s="325">
        <v>63941289</v>
      </c>
      <c r="J31" s="313" t="s">
        <v>693</v>
      </c>
      <c r="K31" s="310"/>
      <c r="L31" s="314" t="s">
        <v>697</v>
      </c>
    </row>
    <row r="32" spans="2:12">
      <c r="B32" s="308" t="s">
        <v>3929</v>
      </c>
      <c r="C32" s="309" t="s">
        <v>3930</v>
      </c>
      <c r="D32" s="310" t="s">
        <v>666</v>
      </c>
      <c r="E32" s="309" t="s">
        <v>3898</v>
      </c>
      <c r="F32" s="310" t="s">
        <v>3848</v>
      </c>
      <c r="G32" s="309"/>
      <c r="H32" s="311">
        <v>60589600</v>
      </c>
      <c r="I32" s="312">
        <v>60589600</v>
      </c>
      <c r="J32" s="313" t="s">
        <v>693</v>
      </c>
      <c r="K32" s="310"/>
      <c r="L32" s="314" t="s">
        <v>697</v>
      </c>
    </row>
    <row r="33" spans="2:12">
      <c r="B33" s="308" t="s">
        <v>3931</v>
      </c>
      <c r="C33" s="309" t="s">
        <v>3743</v>
      </c>
      <c r="D33" s="310" t="s">
        <v>666</v>
      </c>
      <c r="E33" s="309" t="s">
        <v>3898</v>
      </c>
      <c r="F33" s="310" t="s">
        <v>3852</v>
      </c>
      <c r="G33" s="309"/>
      <c r="H33" s="311">
        <v>57788938</v>
      </c>
      <c r="I33" s="312">
        <v>57788938</v>
      </c>
      <c r="J33" s="313" t="s">
        <v>693</v>
      </c>
      <c r="K33" s="310"/>
      <c r="L33" s="314" t="s">
        <v>697</v>
      </c>
    </row>
    <row r="34" spans="2:12">
      <c r="B34" s="315" t="s">
        <v>3932</v>
      </c>
      <c r="C34" s="310" t="s">
        <v>3933</v>
      </c>
      <c r="D34" s="309" t="s">
        <v>666</v>
      </c>
      <c r="E34" s="310" t="s">
        <v>3934</v>
      </c>
      <c r="F34" s="310" t="s">
        <v>3848</v>
      </c>
      <c r="G34" s="309"/>
      <c r="H34" s="316">
        <v>57243700</v>
      </c>
      <c r="I34" s="316">
        <v>57243700</v>
      </c>
      <c r="J34" s="310" t="s">
        <v>693</v>
      </c>
      <c r="K34" s="310"/>
      <c r="L34" s="314" t="s">
        <v>697</v>
      </c>
    </row>
    <row r="35" spans="2:12">
      <c r="B35" s="315" t="s">
        <v>3935</v>
      </c>
      <c r="C35" s="310" t="s">
        <v>3936</v>
      </c>
      <c r="D35" s="309" t="s">
        <v>666</v>
      </c>
      <c r="E35" s="310" t="s">
        <v>3937</v>
      </c>
      <c r="F35" s="310" t="s">
        <v>3848</v>
      </c>
      <c r="G35" s="309"/>
      <c r="H35" s="316">
        <v>54473325</v>
      </c>
      <c r="I35" s="316">
        <v>54473325</v>
      </c>
      <c r="J35" s="310" t="s">
        <v>693</v>
      </c>
      <c r="K35" s="310"/>
      <c r="L35" s="314" t="s">
        <v>697</v>
      </c>
    </row>
    <row r="36" spans="2:12">
      <c r="B36" s="315" t="s">
        <v>3938</v>
      </c>
      <c r="C36" s="310" t="s">
        <v>3939</v>
      </c>
      <c r="D36" s="309" t="s">
        <v>666</v>
      </c>
      <c r="E36" s="310" t="s">
        <v>3940</v>
      </c>
      <c r="F36" s="310" t="s">
        <v>3848</v>
      </c>
      <c r="G36" s="309"/>
      <c r="H36" s="316">
        <v>46774919</v>
      </c>
      <c r="I36" s="316">
        <v>46774919</v>
      </c>
      <c r="J36" s="310" t="s">
        <v>693</v>
      </c>
      <c r="K36" s="310"/>
      <c r="L36" s="314" t="s">
        <v>697</v>
      </c>
    </row>
    <row r="37" spans="2:12">
      <c r="B37" s="315" t="s">
        <v>3941</v>
      </c>
      <c r="C37" s="310" t="s">
        <v>3942</v>
      </c>
      <c r="D37" s="309" t="s">
        <v>666</v>
      </c>
      <c r="E37" s="310" t="s">
        <v>3943</v>
      </c>
      <c r="F37" s="310" t="s">
        <v>3848</v>
      </c>
      <c r="G37" s="309"/>
      <c r="H37" s="316">
        <v>45958240</v>
      </c>
      <c r="I37" s="316">
        <v>45958240</v>
      </c>
      <c r="J37" s="310" t="s">
        <v>693</v>
      </c>
      <c r="K37" s="310"/>
      <c r="L37" s="314" t="s">
        <v>697</v>
      </c>
    </row>
    <row r="38" spans="2:12">
      <c r="B38" s="315" t="s">
        <v>3944</v>
      </c>
      <c r="C38" s="310" t="s">
        <v>3945</v>
      </c>
      <c r="D38" s="309" t="s">
        <v>666</v>
      </c>
      <c r="E38" s="310" t="s">
        <v>3946</v>
      </c>
      <c r="F38" s="310" t="s">
        <v>3848</v>
      </c>
      <c r="G38" s="309"/>
      <c r="H38" s="316">
        <v>44791050</v>
      </c>
      <c r="I38" s="316">
        <v>44791050</v>
      </c>
      <c r="J38" s="310" t="s">
        <v>693</v>
      </c>
      <c r="K38" s="310"/>
      <c r="L38" s="314" t="s">
        <v>697</v>
      </c>
    </row>
    <row r="39" spans="2:12">
      <c r="B39" s="315" t="s">
        <v>3947</v>
      </c>
      <c r="C39" s="310" t="s">
        <v>3948</v>
      </c>
      <c r="D39" s="309" t="s">
        <v>666</v>
      </c>
      <c r="E39" s="310" t="s">
        <v>3949</v>
      </c>
      <c r="F39" s="310" t="s">
        <v>3848</v>
      </c>
      <c r="G39" s="309"/>
      <c r="H39" s="316">
        <v>43837367</v>
      </c>
      <c r="I39" s="316">
        <v>43837367</v>
      </c>
      <c r="J39" s="310" t="s">
        <v>693</v>
      </c>
      <c r="K39" s="310"/>
      <c r="L39" s="314" t="s">
        <v>697</v>
      </c>
    </row>
    <row r="40" spans="2:12">
      <c r="B40" s="315" t="s">
        <v>3950</v>
      </c>
      <c r="C40" s="310" t="s">
        <v>3951</v>
      </c>
      <c r="D40" s="309" t="s">
        <v>666</v>
      </c>
      <c r="E40" s="310" t="s">
        <v>3952</v>
      </c>
      <c r="F40" s="310" t="s">
        <v>3848</v>
      </c>
      <c r="G40" s="309"/>
      <c r="H40" s="316">
        <v>43235600</v>
      </c>
      <c r="I40" s="316">
        <v>43235600</v>
      </c>
      <c r="J40" s="310" t="s">
        <v>693</v>
      </c>
      <c r="K40" s="310"/>
      <c r="L40" s="314" t="s">
        <v>697</v>
      </c>
    </row>
    <row r="41" spans="2:12">
      <c r="B41" s="315" t="s">
        <v>3953</v>
      </c>
      <c r="C41" s="310" t="s">
        <v>3954</v>
      </c>
      <c r="D41" s="309" t="s">
        <v>666</v>
      </c>
      <c r="E41" s="310" t="s">
        <v>3898</v>
      </c>
      <c r="F41" s="310" t="s">
        <v>3848</v>
      </c>
      <c r="G41" s="309"/>
      <c r="H41" s="316">
        <v>42988194</v>
      </c>
      <c r="I41" s="316">
        <v>42988194</v>
      </c>
      <c r="J41" s="310" t="s">
        <v>693</v>
      </c>
      <c r="K41" s="310"/>
      <c r="L41" s="314" t="s">
        <v>697</v>
      </c>
    </row>
    <row r="42" spans="2:12">
      <c r="B42" s="315" t="s">
        <v>3955</v>
      </c>
      <c r="C42" s="310" t="s">
        <v>3956</v>
      </c>
      <c r="D42" s="309" t="s">
        <v>666</v>
      </c>
      <c r="E42" s="310" t="s">
        <v>3957</v>
      </c>
      <c r="F42" s="310" t="s">
        <v>3852</v>
      </c>
      <c r="G42" s="309"/>
      <c r="H42" s="316">
        <v>38743680</v>
      </c>
      <c r="I42" s="316">
        <v>38743680</v>
      </c>
      <c r="J42" s="310" t="s">
        <v>693</v>
      </c>
      <c r="K42" s="310"/>
      <c r="L42" s="314" t="s">
        <v>697</v>
      </c>
    </row>
    <row r="43" spans="2:12">
      <c r="B43" s="315" t="s">
        <v>3958</v>
      </c>
      <c r="C43" s="310" t="s">
        <v>3959</v>
      </c>
      <c r="D43" s="309" t="s">
        <v>666</v>
      </c>
      <c r="E43" s="310" t="s">
        <v>3960</v>
      </c>
      <c r="F43" s="310" t="s">
        <v>3848</v>
      </c>
      <c r="G43" s="309"/>
      <c r="H43" s="316">
        <v>38648880</v>
      </c>
      <c r="I43" s="316">
        <v>38648880</v>
      </c>
      <c r="J43" s="310" t="s">
        <v>693</v>
      </c>
      <c r="K43" s="310"/>
      <c r="L43" s="314" t="s">
        <v>697</v>
      </c>
    </row>
    <row r="44" spans="2:12">
      <c r="B44" s="315" t="s">
        <v>3961</v>
      </c>
      <c r="C44" s="310" t="s">
        <v>3962</v>
      </c>
      <c r="D44" s="309" t="s">
        <v>666</v>
      </c>
      <c r="E44" s="310" t="s">
        <v>3963</v>
      </c>
      <c r="F44" s="310" t="s">
        <v>3848</v>
      </c>
      <c r="G44" s="309"/>
      <c r="H44" s="316">
        <v>37675000</v>
      </c>
      <c r="I44" s="316">
        <v>37675000</v>
      </c>
      <c r="J44" s="310" t="s">
        <v>693</v>
      </c>
      <c r="K44" s="310"/>
      <c r="L44" s="314" t="s">
        <v>697</v>
      </c>
    </row>
    <row r="45" spans="2:12">
      <c r="B45" s="315" t="s">
        <v>3964</v>
      </c>
      <c r="C45" s="310" t="s">
        <v>3965</v>
      </c>
      <c r="D45" s="309" t="s">
        <v>666</v>
      </c>
      <c r="E45" s="310" t="s">
        <v>3966</v>
      </c>
      <c r="F45" s="310" t="s">
        <v>3848</v>
      </c>
      <c r="G45" s="309"/>
      <c r="H45" s="316">
        <v>37485753</v>
      </c>
      <c r="I45" s="316">
        <v>37485753</v>
      </c>
      <c r="J45" s="310" t="s">
        <v>693</v>
      </c>
      <c r="K45" s="310"/>
      <c r="L45" s="314" t="s">
        <v>697</v>
      </c>
    </row>
    <row r="46" spans="2:12">
      <c r="B46" s="315" t="s">
        <v>3967</v>
      </c>
      <c r="C46" s="310" t="s">
        <v>3968</v>
      </c>
      <c r="D46" s="309" t="s">
        <v>666</v>
      </c>
      <c r="E46" s="310" t="s">
        <v>3898</v>
      </c>
      <c r="F46" s="310" t="s">
        <v>3848</v>
      </c>
      <c r="G46" s="309"/>
      <c r="H46" s="316">
        <v>36307200</v>
      </c>
      <c r="I46" s="316">
        <v>36307200</v>
      </c>
      <c r="J46" s="310" t="s">
        <v>693</v>
      </c>
      <c r="K46" s="310"/>
      <c r="L46" s="314" t="s">
        <v>697</v>
      </c>
    </row>
    <row r="47" spans="2:12">
      <c r="B47" s="315" t="s">
        <v>3969</v>
      </c>
      <c r="C47" s="310" t="s">
        <v>3970</v>
      </c>
      <c r="D47" s="309" t="s">
        <v>666</v>
      </c>
      <c r="E47" s="310" t="s">
        <v>3971</v>
      </c>
      <c r="F47" s="310" t="s">
        <v>3852</v>
      </c>
      <c r="G47" s="309"/>
      <c r="H47" s="316">
        <v>35000000</v>
      </c>
      <c r="I47" s="316">
        <v>35000000</v>
      </c>
      <c r="J47" s="310" t="s">
        <v>693</v>
      </c>
      <c r="K47" s="310"/>
      <c r="L47" s="314" t="s">
        <v>697</v>
      </c>
    </row>
    <row r="48" spans="2:12">
      <c r="B48" s="315" t="s">
        <v>3972</v>
      </c>
      <c r="C48" s="310" t="s">
        <v>3973</v>
      </c>
      <c r="D48" s="309" t="s">
        <v>666</v>
      </c>
      <c r="E48" s="310" t="s">
        <v>3974</v>
      </c>
      <c r="F48" s="310" t="s">
        <v>3848</v>
      </c>
      <c r="G48" s="309"/>
      <c r="H48" s="316">
        <v>27200000</v>
      </c>
      <c r="I48" s="316">
        <v>27200000</v>
      </c>
      <c r="J48" s="310" t="s">
        <v>693</v>
      </c>
      <c r="K48" s="310"/>
      <c r="L48" s="314" t="s">
        <v>697</v>
      </c>
    </row>
    <row r="49" spans="2:12">
      <c r="B49" s="317" t="s">
        <v>3975</v>
      </c>
      <c r="C49" s="317" t="s">
        <v>3975</v>
      </c>
      <c r="D49" s="317" t="s">
        <v>3975</v>
      </c>
      <c r="E49" s="317" t="s">
        <v>3975</v>
      </c>
      <c r="F49" s="317" t="s">
        <v>3975</v>
      </c>
      <c r="G49" s="317" t="s">
        <v>3975</v>
      </c>
      <c r="H49" s="317" t="s">
        <v>3975</v>
      </c>
      <c r="I49" s="317" t="s">
        <v>3975</v>
      </c>
      <c r="J49" s="317" t="s">
        <v>3975</v>
      </c>
      <c r="K49" s="317" t="s">
        <v>3975</v>
      </c>
      <c r="L49" s="317" t="s">
        <v>755</v>
      </c>
    </row>
    <row r="50" spans="2:12">
      <c r="B50" s="315" t="s">
        <v>3976</v>
      </c>
      <c r="C50" s="310" t="s">
        <v>3977</v>
      </c>
      <c r="D50" s="309"/>
      <c r="E50" s="310" t="s">
        <v>3978</v>
      </c>
      <c r="F50" s="310" t="s">
        <v>3979</v>
      </c>
      <c r="G50" s="309"/>
      <c r="H50" s="316">
        <v>18208800</v>
      </c>
      <c r="I50" s="316">
        <v>18208800</v>
      </c>
      <c r="J50" s="310" t="s">
        <v>3980</v>
      </c>
      <c r="K50" s="310"/>
      <c r="L50" s="314" t="s">
        <v>667</v>
      </c>
    </row>
    <row r="51" spans="2:12">
      <c r="B51" s="315" t="s">
        <v>3981</v>
      </c>
      <c r="C51" s="310" t="s">
        <v>3982</v>
      </c>
      <c r="D51" s="309"/>
      <c r="E51" s="310" t="s">
        <v>3983</v>
      </c>
      <c r="F51" s="310" t="s">
        <v>3979</v>
      </c>
      <c r="G51" s="309"/>
      <c r="H51" s="316">
        <v>5121730</v>
      </c>
      <c r="I51" s="316">
        <v>5121730</v>
      </c>
      <c r="J51" s="310" t="s">
        <v>3980</v>
      </c>
      <c r="K51" s="310"/>
      <c r="L51" s="314" t="s">
        <v>667</v>
      </c>
    </row>
    <row r="52" spans="2:12">
      <c r="B52" s="315" t="s">
        <v>3984</v>
      </c>
      <c r="C52" s="310" t="s">
        <v>3985</v>
      </c>
      <c r="D52" s="309"/>
      <c r="E52" s="310" t="s">
        <v>3986</v>
      </c>
      <c r="F52" s="310" t="s">
        <v>3987</v>
      </c>
      <c r="G52" s="309"/>
      <c r="H52" s="316">
        <v>1342800</v>
      </c>
      <c r="I52" s="316">
        <v>1342800</v>
      </c>
      <c r="J52" s="310" t="s">
        <v>3980</v>
      </c>
      <c r="K52" s="310"/>
      <c r="L52" s="314" t="s">
        <v>667</v>
      </c>
    </row>
    <row r="53" spans="2:12">
      <c r="B53" s="315" t="s">
        <v>3988</v>
      </c>
      <c r="C53" s="310" t="s">
        <v>409</v>
      </c>
      <c r="D53" s="309"/>
      <c r="E53" s="310" t="s">
        <v>3989</v>
      </c>
      <c r="F53" s="310" t="s">
        <v>3990</v>
      </c>
      <c r="G53" s="309"/>
      <c r="H53" s="316">
        <v>1536000000</v>
      </c>
      <c r="I53" s="316">
        <v>1536000000</v>
      </c>
      <c r="J53" s="310" t="s">
        <v>3980</v>
      </c>
      <c r="K53" s="310"/>
      <c r="L53" s="314" t="s">
        <v>667</v>
      </c>
    </row>
    <row r="54" spans="2:12">
      <c r="B54" s="315" t="s">
        <v>410</v>
      </c>
      <c r="C54" s="310" t="s">
        <v>3991</v>
      </c>
      <c r="D54" s="309"/>
      <c r="E54" s="310" t="s">
        <v>3992</v>
      </c>
      <c r="F54" s="310" t="s">
        <v>3990</v>
      </c>
      <c r="G54" s="309"/>
      <c r="H54" s="316">
        <v>121637556.34999999</v>
      </c>
      <c r="I54" s="316">
        <v>121637556.34999999</v>
      </c>
      <c r="J54" s="310" t="s">
        <v>3980</v>
      </c>
      <c r="K54" s="310"/>
      <c r="L54" s="314" t="s">
        <v>667</v>
      </c>
    </row>
    <row r="55" spans="2:12">
      <c r="B55" s="315" t="s">
        <v>3993</v>
      </c>
      <c r="C55" s="310" t="s">
        <v>3994</v>
      </c>
      <c r="D55" s="309"/>
      <c r="E55" s="310" t="s">
        <v>3995</v>
      </c>
      <c r="F55" s="310" t="s">
        <v>3996</v>
      </c>
      <c r="G55" s="309"/>
      <c r="H55" s="316">
        <v>382692492.01999998</v>
      </c>
      <c r="I55" s="316">
        <v>382692492.01999998</v>
      </c>
      <c r="J55" s="310" t="s">
        <v>3980</v>
      </c>
      <c r="K55" s="310"/>
      <c r="L55" s="314" t="s">
        <v>667</v>
      </c>
    </row>
    <row r="56" spans="2:12">
      <c r="B56" s="315" t="s">
        <v>3997</v>
      </c>
      <c r="C56" s="310" t="s">
        <v>3998</v>
      </c>
      <c r="D56" s="309"/>
      <c r="E56" s="310" t="s">
        <v>3999</v>
      </c>
      <c r="F56" s="310" t="s">
        <v>4000</v>
      </c>
      <c r="G56" s="309"/>
      <c r="H56" s="316">
        <v>288953060.19999999</v>
      </c>
      <c r="I56" s="316">
        <v>288953060.19999999</v>
      </c>
      <c r="J56" s="310" t="s">
        <v>3980</v>
      </c>
      <c r="K56" s="310"/>
      <c r="L56" s="314" t="s">
        <v>667</v>
      </c>
    </row>
    <row r="57" spans="2:12">
      <c r="B57" s="315" t="s">
        <v>4001</v>
      </c>
      <c r="C57" s="310" t="s">
        <v>4002</v>
      </c>
      <c r="D57" s="309"/>
      <c r="E57" s="310" t="s">
        <v>4003</v>
      </c>
      <c r="F57" s="310" t="s">
        <v>4004</v>
      </c>
      <c r="G57" s="309"/>
      <c r="H57" s="316">
        <v>212400</v>
      </c>
      <c r="I57" s="316">
        <v>212400</v>
      </c>
      <c r="J57" s="310" t="s">
        <v>3980</v>
      </c>
      <c r="K57" s="310"/>
      <c r="L57" s="314" t="s">
        <v>667</v>
      </c>
    </row>
    <row r="58" spans="2:12">
      <c r="B58" s="315" t="s">
        <v>418</v>
      </c>
      <c r="C58" s="310" t="s">
        <v>419</v>
      </c>
      <c r="D58" s="309"/>
      <c r="E58" s="310" t="s">
        <v>4005</v>
      </c>
      <c r="F58" s="310" t="s">
        <v>4006</v>
      </c>
      <c r="G58" s="309"/>
      <c r="H58" s="316">
        <v>319678483.72881359</v>
      </c>
      <c r="I58" s="316">
        <v>319678483.72881359</v>
      </c>
      <c r="J58" s="310" t="s">
        <v>3980</v>
      </c>
      <c r="K58" s="310"/>
      <c r="L58" s="314" t="s">
        <v>667</v>
      </c>
    </row>
    <row r="59" spans="2:12">
      <c r="B59" s="315" t="s">
        <v>4007</v>
      </c>
      <c r="C59" s="310" t="s">
        <v>4008</v>
      </c>
      <c r="D59" s="309"/>
      <c r="E59" s="310" t="s">
        <v>4009</v>
      </c>
      <c r="F59" s="310" t="s">
        <v>4010</v>
      </c>
      <c r="G59" s="309"/>
      <c r="H59" s="316">
        <v>3400760</v>
      </c>
      <c r="I59" s="316">
        <v>3400760</v>
      </c>
      <c r="J59" s="310" t="s">
        <v>3980</v>
      </c>
      <c r="K59" s="310"/>
      <c r="L59" s="314" t="s">
        <v>667</v>
      </c>
    </row>
    <row r="60" spans="2:12">
      <c r="B60" s="315" t="e">
        <v>#N/A</v>
      </c>
      <c r="C60" s="310" t="s">
        <v>4011</v>
      </c>
      <c r="D60" s="309"/>
      <c r="E60" s="310" t="s">
        <v>4012</v>
      </c>
      <c r="F60" s="310" t="s">
        <v>4013</v>
      </c>
      <c r="G60" s="309"/>
      <c r="H60" s="316">
        <v>9658505</v>
      </c>
      <c r="I60" s="316">
        <v>9658505</v>
      </c>
      <c r="J60" s="310" t="s">
        <v>3980</v>
      </c>
      <c r="K60" s="310"/>
      <c r="L60" s="314" t="s">
        <v>667</v>
      </c>
    </row>
    <row r="61" spans="2:12">
      <c r="B61" s="315" t="s">
        <v>4014</v>
      </c>
      <c r="C61" s="310" t="s">
        <v>4015</v>
      </c>
      <c r="D61" s="309"/>
      <c r="E61" s="310" t="s">
        <v>4012</v>
      </c>
      <c r="F61" s="310" t="s">
        <v>4016</v>
      </c>
      <c r="G61" s="309"/>
      <c r="H61" s="316">
        <v>9460024.1525423732</v>
      </c>
      <c r="I61" s="316">
        <v>9460024.1525423732</v>
      </c>
      <c r="J61" s="310" t="s">
        <v>3980</v>
      </c>
      <c r="K61" s="310"/>
      <c r="L61" s="314" t="s">
        <v>667</v>
      </c>
    </row>
    <row r="62" spans="2:12">
      <c r="B62" s="315" t="s">
        <v>4017</v>
      </c>
      <c r="C62" s="310" t="s">
        <v>4018</v>
      </c>
      <c r="D62" s="309"/>
      <c r="E62" s="310" t="s">
        <v>4019</v>
      </c>
      <c r="F62" s="310" t="s">
        <v>4020</v>
      </c>
      <c r="G62" s="309"/>
      <c r="H62" s="316">
        <v>163185643</v>
      </c>
      <c r="I62" s="316">
        <v>163185643</v>
      </c>
      <c r="J62" s="310" t="s">
        <v>3980</v>
      </c>
      <c r="K62" s="310"/>
      <c r="L62" s="314" t="s">
        <v>667</v>
      </c>
    </row>
    <row r="63" spans="2:12">
      <c r="B63" s="315" t="s">
        <v>4021</v>
      </c>
      <c r="C63" s="310" t="s">
        <v>4022</v>
      </c>
      <c r="D63" s="309"/>
      <c r="E63" s="310" t="s">
        <v>4023</v>
      </c>
      <c r="F63" s="310">
        <v>0</v>
      </c>
      <c r="G63" s="309"/>
      <c r="H63" s="316">
        <v>5416434.0099999998</v>
      </c>
      <c r="I63" s="316">
        <v>5416434.0099999998</v>
      </c>
      <c r="J63" s="310" t="s">
        <v>3980</v>
      </c>
      <c r="K63" s="310"/>
      <c r="L63" s="314" t="s">
        <v>667</v>
      </c>
    </row>
    <row r="64" spans="2:12">
      <c r="B64" s="315" t="s">
        <v>4021</v>
      </c>
      <c r="C64" s="310" t="s">
        <v>4024</v>
      </c>
      <c r="D64" s="309"/>
      <c r="E64" s="310" t="s">
        <v>4023</v>
      </c>
      <c r="F64" s="310">
        <v>0</v>
      </c>
      <c r="G64" s="309"/>
      <c r="H64" s="316">
        <v>5058066.8</v>
      </c>
      <c r="I64" s="316">
        <v>5058066.8</v>
      </c>
      <c r="J64" s="310" t="s">
        <v>3980</v>
      </c>
      <c r="K64" s="310"/>
      <c r="L64" s="314" t="s">
        <v>667</v>
      </c>
    </row>
    <row r="65" spans="2:12">
      <c r="B65" s="315" t="s">
        <v>4025</v>
      </c>
      <c r="C65" s="310" t="s">
        <v>4026</v>
      </c>
      <c r="D65" s="309"/>
      <c r="E65" s="310" t="s">
        <v>4027</v>
      </c>
      <c r="F65" s="310" t="s">
        <v>4028</v>
      </c>
      <c r="G65" s="309"/>
      <c r="H65" s="316">
        <v>5640000</v>
      </c>
      <c r="I65" s="316">
        <v>5640000</v>
      </c>
      <c r="J65" s="310" t="s">
        <v>3980</v>
      </c>
      <c r="K65" s="310"/>
      <c r="L65" s="314" t="s">
        <v>667</v>
      </c>
    </row>
    <row r="66" spans="2:12">
      <c r="B66" s="315" t="s">
        <v>4029</v>
      </c>
      <c r="C66" s="310" t="s">
        <v>4030</v>
      </c>
      <c r="D66" s="309"/>
      <c r="E66" s="310" t="s">
        <v>4031</v>
      </c>
      <c r="F66" s="310" t="s">
        <v>4032</v>
      </c>
      <c r="G66" s="309"/>
      <c r="H66" s="316">
        <v>2349101.52</v>
      </c>
      <c r="I66" s="316">
        <v>2349101.52</v>
      </c>
      <c r="J66" s="310" t="s">
        <v>3980</v>
      </c>
      <c r="K66" s="310"/>
      <c r="L66" s="314" t="s">
        <v>667</v>
      </c>
    </row>
    <row r="67" spans="2:12">
      <c r="B67" s="326" t="s">
        <v>4033</v>
      </c>
      <c r="C67" s="310" t="s">
        <v>4034</v>
      </c>
      <c r="D67" s="310"/>
      <c r="E67" s="309" t="s">
        <v>4035</v>
      </c>
      <c r="F67" s="310" t="s">
        <v>4036</v>
      </c>
      <c r="G67" s="309"/>
      <c r="H67" s="316">
        <v>11439999.6</v>
      </c>
      <c r="I67" s="316">
        <v>11439999.6</v>
      </c>
      <c r="J67" s="310" t="s">
        <v>3980</v>
      </c>
      <c r="K67" s="310"/>
      <c r="L67" s="314" t="s">
        <v>667</v>
      </c>
    </row>
    <row r="68" spans="2:12">
      <c r="B68" s="326" t="e">
        <v>#N/A</v>
      </c>
      <c r="C68" s="310" t="s">
        <v>4037</v>
      </c>
      <c r="D68" s="310"/>
      <c r="E68" s="309" t="s">
        <v>4038</v>
      </c>
      <c r="F68" s="310" t="s">
        <v>4039</v>
      </c>
      <c r="G68" s="309"/>
      <c r="H68" s="316">
        <v>27858950</v>
      </c>
      <c r="I68" s="316">
        <v>27858950</v>
      </c>
      <c r="J68" s="310" t="s">
        <v>3980</v>
      </c>
      <c r="K68" s="310"/>
      <c r="L68" s="314" t="s">
        <v>667</v>
      </c>
    </row>
    <row r="69" spans="2:12">
      <c r="B69" s="315" t="s">
        <v>4040</v>
      </c>
      <c r="C69" s="310" t="s">
        <v>4041</v>
      </c>
      <c r="D69" s="310"/>
      <c r="E69" s="309" t="s">
        <v>4042</v>
      </c>
      <c r="F69" s="310" t="s">
        <v>4043</v>
      </c>
      <c r="G69" s="309"/>
      <c r="H69" s="316">
        <v>12535000</v>
      </c>
      <c r="I69" s="316">
        <v>12535000</v>
      </c>
      <c r="J69" s="310" t="s">
        <v>3980</v>
      </c>
      <c r="K69" s="310"/>
      <c r="L69" s="314" t="s">
        <v>667</v>
      </c>
    </row>
    <row r="70" spans="2:12">
      <c r="B70" s="326" t="s">
        <v>4044</v>
      </c>
      <c r="C70" s="310" t="s">
        <v>4045</v>
      </c>
      <c r="D70" s="310"/>
      <c r="E70" s="309" t="s">
        <v>4046</v>
      </c>
      <c r="F70" s="310" t="s">
        <v>4047</v>
      </c>
      <c r="G70" s="309"/>
      <c r="H70" s="316">
        <v>34055182</v>
      </c>
      <c r="I70" s="316">
        <v>34055182</v>
      </c>
      <c r="J70" s="310" t="s">
        <v>3980</v>
      </c>
      <c r="K70" s="310"/>
      <c r="L70" s="314" t="s">
        <v>667</v>
      </c>
    </row>
    <row r="71" spans="2:12">
      <c r="B71" s="326" t="s">
        <v>4048</v>
      </c>
      <c r="C71" s="310" t="s">
        <v>4049</v>
      </c>
      <c r="D71" s="310"/>
      <c r="E71" s="309" t="s">
        <v>4050</v>
      </c>
      <c r="F71" s="310" t="s">
        <v>4051</v>
      </c>
      <c r="G71" s="309"/>
      <c r="H71" s="316">
        <v>1608838579.8000002</v>
      </c>
      <c r="I71" s="316">
        <v>1608838579.8000002</v>
      </c>
      <c r="J71" s="310" t="s">
        <v>3980</v>
      </c>
      <c r="K71" s="310"/>
      <c r="L71" s="314" t="s">
        <v>667</v>
      </c>
    </row>
    <row r="72" spans="2:12">
      <c r="B72" s="326" t="s">
        <v>4052</v>
      </c>
      <c r="C72" s="310" t="s">
        <v>4053</v>
      </c>
      <c r="D72" s="310"/>
      <c r="E72" s="309" t="s">
        <v>4054</v>
      </c>
      <c r="F72" s="310">
        <v>0</v>
      </c>
      <c r="G72" s="309"/>
      <c r="H72" s="316">
        <v>5239520</v>
      </c>
      <c r="I72" s="316">
        <v>5239520</v>
      </c>
      <c r="J72" s="310" t="s">
        <v>3980</v>
      </c>
      <c r="K72" s="310"/>
      <c r="L72" s="314" t="s">
        <v>667</v>
      </c>
    </row>
    <row r="73" spans="2:12">
      <c r="B73" s="326" t="s">
        <v>4055</v>
      </c>
      <c r="C73" s="310" t="s">
        <v>4056</v>
      </c>
      <c r="D73" s="310"/>
      <c r="E73" s="309" t="s">
        <v>4012</v>
      </c>
      <c r="F73" s="310" t="s">
        <v>4057</v>
      </c>
      <c r="G73" s="309"/>
      <c r="H73" s="316">
        <v>4541000</v>
      </c>
      <c r="I73" s="316">
        <v>4541000</v>
      </c>
      <c r="J73" s="310" t="s">
        <v>3980</v>
      </c>
      <c r="K73" s="310"/>
      <c r="L73" s="314" t="s">
        <v>667</v>
      </c>
    </row>
    <row r="74" spans="2:12">
      <c r="B74" s="315" t="s">
        <v>4058</v>
      </c>
      <c r="C74" s="310" t="s">
        <v>4059</v>
      </c>
      <c r="D74" s="310"/>
      <c r="E74" s="309" t="s">
        <v>4060</v>
      </c>
      <c r="F74" s="310">
        <v>0</v>
      </c>
      <c r="G74" s="309"/>
      <c r="H74" s="316">
        <v>2950000</v>
      </c>
      <c r="I74" s="316">
        <v>2950000</v>
      </c>
      <c r="J74" s="310" t="s">
        <v>3980</v>
      </c>
      <c r="K74" s="310"/>
      <c r="L74" s="314" t="s">
        <v>667</v>
      </c>
    </row>
    <row r="75" spans="2:12">
      <c r="B75" s="326" t="e">
        <v>#N/A</v>
      </c>
      <c r="C75" s="310" t="s">
        <v>4061</v>
      </c>
      <c r="D75" s="310"/>
      <c r="E75" s="309" t="s">
        <v>4062</v>
      </c>
      <c r="F75" s="310">
        <v>0</v>
      </c>
      <c r="G75" s="309"/>
      <c r="H75" s="316">
        <v>4165000</v>
      </c>
      <c r="I75" s="316">
        <v>4165000</v>
      </c>
      <c r="J75" s="310" t="s">
        <v>3980</v>
      </c>
      <c r="K75" s="310"/>
      <c r="L75" s="314" t="s">
        <v>667</v>
      </c>
    </row>
    <row r="76" spans="2:12">
      <c r="B76" s="315" t="s">
        <v>4063</v>
      </c>
      <c r="C76" s="310" t="s">
        <v>4064</v>
      </c>
      <c r="D76" s="310"/>
      <c r="E76" s="309" t="s">
        <v>4065</v>
      </c>
      <c r="F76" s="310" t="s">
        <v>4066</v>
      </c>
      <c r="G76" s="309"/>
      <c r="H76" s="316">
        <v>96220974</v>
      </c>
      <c r="I76" s="316">
        <v>96220974</v>
      </c>
      <c r="J76" s="310" t="s">
        <v>3980</v>
      </c>
      <c r="K76" s="310"/>
      <c r="L76" s="314" t="s">
        <v>667</v>
      </c>
    </row>
    <row r="77" spans="2:12">
      <c r="B77" s="315" t="s">
        <v>4067</v>
      </c>
      <c r="C77" s="310" t="s">
        <v>4068</v>
      </c>
      <c r="D77" s="310"/>
      <c r="E77" s="309" t="s">
        <v>4069</v>
      </c>
      <c r="F77" s="310" t="s">
        <v>4070</v>
      </c>
      <c r="G77" s="309"/>
      <c r="H77" s="316">
        <v>9600000</v>
      </c>
      <c r="I77" s="316">
        <v>9600000</v>
      </c>
      <c r="J77" s="310" t="s">
        <v>3980</v>
      </c>
      <c r="K77" s="310"/>
      <c r="L77" s="314" t="s">
        <v>667</v>
      </c>
    </row>
    <row r="78" spans="2:12">
      <c r="B78" s="326" t="s">
        <v>4071</v>
      </c>
      <c r="C78" s="310" t="s">
        <v>4072</v>
      </c>
      <c r="D78" s="310"/>
      <c r="E78" s="309" t="s">
        <v>4073</v>
      </c>
      <c r="F78" s="310" t="s">
        <v>4074</v>
      </c>
      <c r="G78" s="309"/>
      <c r="H78" s="316">
        <v>64234030</v>
      </c>
      <c r="I78" s="316">
        <v>64234030</v>
      </c>
      <c r="J78" s="310" t="s">
        <v>3980</v>
      </c>
      <c r="K78" s="310"/>
      <c r="L78" s="314" t="s">
        <v>667</v>
      </c>
    </row>
    <row r="79" spans="2:12">
      <c r="B79" s="326" t="s">
        <v>4075</v>
      </c>
      <c r="C79" s="310" t="s">
        <v>4076</v>
      </c>
      <c r="D79" s="310"/>
      <c r="E79" s="309" t="s">
        <v>4077</v>
      </c>
      <c r="F79" s="310">
        <v>0</v>
      </c>
      <c r="G79" s="309"/>
      <c r="H79" s="316">
        <v>5122000</v>
      </c>
      <c r="I79" s="316">
        <v>5122000</v>
      </c>
      <c r="J79" s="310" t="s">
        <v>3980</v>
      </c>
      <c r="K79" s="310"/>
      <c r="L79" s="314" t="s">
        <v>667</v>
      </c>
    </row>
    <row r="80" spans="2:12">
      <c r="B80" s="326" t="e">
        <v>#N/A</v>
      </c>
      <c r="C80" s="310" t="s">
        <v>4078</v>
      </c>
      <c r="D80" s="310"/>
      <c r="E80" s="309" t="s">
        <v>4079</v>
      </c>
      <c r="F80" s="310" t="e">
        <v>#N/A</v>
      </c>
      <c r="G80" s="309"/>
      <c r="H80" s="316">
        <v>2708100</v>
      </c>
      <c r="I80" s="316">
        <v>2708100</v>
      </c>
      <c r="J80" s="310" t="s">
        <v>3980</v>
      </c>
      <c r="K80" s="310"/>
      <c r="L80" s="314" t="s">
        <v>667</v>
      </c>
    </row>
    <row r="81" spans="2:12">
      <c r="B81" s="326" t="s">
        <v>4080</v>
      </c>
      <c r="C81" s="310" t="s">
        <v>4081</v>
      </c>
      <c r="D81" s="310"/>
      <c r="E81" s="309" t="s">
        <v>4082</v>
      </c>
      <c r="F81" s="310" t="s">
        <v>4083</v>
      </c>
      <c r="G81" s="309"/>
      <c r="H81" s="316">
        <v>1165556</v>
      </c>
      <c r="I81" s="316">
        <v>1165556</v>
      </c>
      <c r="J81" s="310" t="s">
        <v>3980</v>
      </c>
      <c r="K81" s="310"/>
      <c r="L81" s="314" t="s">
        <v>667</v>
      </c>
    </row>
    <row r="82" spans="2:12">
      <c r="B82" s="315" t="e">
        <v>#N/A</v>
      </c>
      <c r="C82" s="310" t="s">
        <v>4084</v>
      </c>
      <c r="D82" s="310"/>
      <c r="E82" s="309" t="s">
        <v>4085</v>
      </c>
      <c r="F82" s="310">
        <v>0</v>
      </c>
      <c r="G82" s="309"/>
      <c r="H82" s="316">
        <v>3275632.25</v>
      </c>
      <c r="I82" s="316">
        <v>3275632.25</v>
      </c>
      <c r="J82" s="310" t="s">
        <v>3980</v>
      </c>
      <c r="K82" s="310"/>
      <c r="L82" s="314" t="s">
        <v>667</v>
      </c>
    </row>
    <row r="83" spans="2:12">
      <c r="B83" s="326" t="s">
        <v>4086</v>
      </c>
      <c r="C83" s="310" t="s">
        <v>4087</v>
      </c>
      <c r="D83" s="310"/>
      <c r="E83" s="309" t="s">
        <v>4088</v>
      </c>
      <c r="F83" s="310" t="s">
        <v>4083</v>
      </c>
      <c r="G83" s="309"/>
      <c r="H83" s="316">
        <v>433000</v>
      </c>
      <c r="I83" s="316">
        <v>433000</v>
      </c>
      <c r="J83" s="310" t="s">
        <v>3980</v>
      </c>
      <c r="K83" s="310"/>
      <c r="L83" s="314" t="s">
        <v>667</v>
      </c>
    </row>
    <row r="84" spans="2:12">
      <c r="B84" s="315" t="s">
        <v>4089</v>
      </c>
      <c r="C84" s="310" t="s">
        <v>4090</v>
      </c>
      <c r="D84" s="310"/>
      <c r="E84" s="309" t="s">
        <v>4091</v>
      </c>
      <c r="F84" s="310" t="s">
        <v>3996</v>
      </c>
      <c r="G84" s="309"/>
      <c r="H84" s="316">
        <v>5900000</v>
      </c>
      <c r="I84" s="316">
        <v>5900000</v>
      </c>
      <c r="J84" s="310" t="s">
        <v>3980</v>
      </c>
      <c r="K84" s="310"/>
      <c r="L84" s="314" t="s">
        <v>667</v>
      </c>
    </row>
    <row r="85" spans="2:12">
      <c r="B85" s="315" t="s">
        <v>4092</v>
      </c>
      <c r="C85" s="310" t="s">
        <v>4093</v>
      </c>
      <c r="D85" s="310"/>
      <c r="E85" s="309" t="s">
        <v>4094</v>
      </c>
      <c r="F85" s="310" t="s">
        <v>4095</v>
      </c>
      <c r="G85" s="309"/>
      <c r="H85" s="316">
        <v>10788880.6</v>
      </c>
      <c r="I85" s="316">
        <v>10788880.6</v>
      </c>
      <c r="J85" s="310" t="s">
        <v>3980</v>
      </c>
      <c r="K85" s="310"/>
      <c r="L85" s="314" t="s">
        <v>667</v>
      </c>
    </row>
    <row r="86" spans="2:12">
      <c r="B86" s="326" t="s">
        <v>4096</v>
      </c>
      <c r="C86" s="310" t="s">
        <v>4097</v>
      </c>
      <c r="D86" s="310"/>
      <c r="E86" s="309" t="s">
        <v>4098</v>
      </c>
      <c r="F86" s="310" t="s">
        <v>4099</v>
      </c>
      <c r="G86" s="309"/>
      <c r="H86" s="316">
        <v>5468592</v>
      </c>
      <c r="I86" s="316">
        <v>5468592</v>
      </c>
      <c r="J86" s="310" t="s">
        <v>3980</v>
      </c>
      <c r="K86" s="310"/>
      <c r="L86" s="314" t="s">
        <v>667</v>
      </c>
    </row>
    <row r="87" spans="2:12">
      <c r="B87" s="326" t="s">
        <v>4100</v>
      </c>
      <c r="C87" s="327" t="s">
        <v>4101</v>
      </c>
      <c r="D87" s="327"/>
      <c r="E87" s="309" t="s">
        <v>4102</v>
      </c>
      <c r="F87" s="309" t="s">
        <v>3996</v>
      </c>
      <c r="G87" s="328"/>
      <c r="H87" s="316">
        <v>210026883.23000002</v>
      </c>
      <c r="I87" s="316">
        <v>210026883.23000002</v>
      </c>
      <c r="J87" s="310" t="s">
        <v>3980</v>
      </c>
      <c r="K87" s="310"/>
      <c r="L87" s="314" t="s">
        <v>667</v>
      </c>
    </row>
    <row r="88" spans="2:12">
      <c r="B88" s="315" t="s">
        <v>4103</v>
      </c>
      <c r="C88" s="310" t="s">
        <v>4104</v>
      </c>
      <c r="D88" s="310"/>
      <c r="E88" s="309" t="s">
        <v>4105</v>
      </c>
      <c r="F88" s="310" t="s">
        <v>3996</v>
      </c>
      <c r="G88" s="309"/>
      <c r="H88" s="316">
        <v>109038272</v>
      </c>
      <c r="I88" s="316">
        <v>109038272</v>
      </c>
      <c r="J88" s="310" t="s">
        <v>3980</v>
      </c>
      <c r="K88" s="310"/>
      <c r="L88" s="314" t="s">
        <v>667</v>
      </c>
    </row>
    <row r="89" spans="2:12">
      <c r="B89" s="315" t="s">
        <v>4106</v>
      </c>
      <c r="C89" s="310" t="s">
        <v>4107</v>
      </c>
      <c r="D89" s="310"/>
      <c r="E89" s="309" t="s">
        <v>945</v>
      </c>
      <c r="F89" s="310">
        <v>0</v>
      </c>
      <c r="G89" s="309"/>
      <c r="H89" s="316">
        <v>420100</v>
      </c>
      <c r="I89" s="316">
        <v>420100</v>
      </c>
      <c r="J89" s="310" t="s">
        <v>3980</v>
      </c>
      <c r="K89" s="310"/>
      <c r="L89" s="314" t="s">
        <v>667</v>
      </c>
    </row>
    <row r="90" spans="2:12">
      <c r="B90" s="326" t="s">
        <v>4108</v>
      </c>
      <c r="C90" s="310" t="s">
        <v>4109</v>
      </c>
      <c r="D90" s="310"/>
      <c r="E90" s="309" t="s">
        <v>4110</v>
      </c>
      <c r="F90" s="310">
        <v>0</v>
      </c>
      <c r="G90" s="309"/>
      <c r="H90" s="316">
        <v>328198778.86999995</v>
      </c>
      <c r="I90" s="316">
        <v>328198778.86999995</v>
      </c>
      <c r="J90" s="310" t="s">
        <v>3980</v>
      </c>
      <c r="K90" s="310"/>
      <c r="L90" s="314" t="s">
        <v>667</v>
      </c>
    </row>
    <row r="91" spans="2:12">
      <c r="B91" s="315" t="s">
        <v>4111</v>
      </c>
      <c r="C91" s="310" t="s">
        <v>4112</v>
      </c>
      <c r="D91" s="310"/>
      <c r="E91" s="309" t="s">
        <v>4113</v>
      </c>
      <c r="F91" s="310" t="s">
        <v>3996</v>
      </c>
      <c r="G91" s="309"/>
      <c r="H91" s="316">
        <v>58982821.18</v>
      </c>
      <c r="I91" s="316">
        <v>58982821.18</v>
      </c>
      <c r="J91" s="310" t="s">
        <v>3980</v>
      </c>
      <c r="K91" s="310"/>
      <c r="L91" s="314" t="s">
        <v>667</v>
      </c>
    </row>
    <row r="92" spans="2:12">
      <c r="B92" s="315" t="s">
        <v>4114</v>
      </c>
      <c r="C92" s="310" t="s">
        <v>4115</v>
      </c>
      <c r="D92" s="310"/>
      <c r="E92" s="309" t="s">
        <v>4116</v>
      </c>
      <c r="F92" s="310">
        <v>0</v>
      </c>
      <c r="G92" s="309"/>
      <c r="H92" s="316">
        <v>1350108.6</v>
      </c>
      <c r="I92" s="316">
        <v>1350108.6</v>
      </c>
      <c r="J92" s="310" t="s">
        <v>3980</v>
      </c>
      <c r="K92" s="310"/>
      <c r="L92" s="314" t="s">
        <v>667</v>
      </c>
    </row>
    <row r="93" spans="2:12">
      <c r="B93" s="315" t="s">
        <v>4117</v>
      </c>
      <c r="C93" s="310" t="s">
        <v>4118</v>
      </c>
      <c r="D93" s="310"/>
      <c r="E93" s="309" t="s">
        <v>4119</v>
      </c>
      <c r="F93" s="310" t="s">
        <v>3996</v>
      </c>
      <c r="G93" s="309"/>
      <c r="H93" s="316">
        <v>29953905.25</v>
      </c>
      <c r="I93" s="316">
        <v>29953905.25</v>
      </c>
      <c r="J93" s="310" t="s">
        <v>3980</v>
      </c>
      <c r="K93" s="310"/>
      <c r="L93" s="314" t="s">
        <v>667</v>
      </c>
    </row>
    <row r="94" spans="2:12">
      <c r="B94" s="315" t="s">
        <v>119</v>
      </c>
      <c r="C94" s="310" t="s">
        <v>4120</v>
      </c>
      <c r="D94" s="310"/>
      <c r="E94" s="309" t="s">
        <v>4121</v>
      </c>
      <c r="F94" s="310" t="s">
        <v>3996</v>
      </c>
      <c r="G94" s="309"/>
      <c r="H94" s="316">
        <v>212979521</v>
      </c>
      <c r="I94" s="316">
        <v>212979521</v>
      </c>
      <c r="J94" s="310" t="s">
        <v>3980</v>
      </c>
      <c r="K94" s="310"/>
      <c r="L94" s="314" t="s">
        <v>667</v>
      </c>
    </row>
    <row r="95" spans="2:12">
      <c r="B95" s="326" t="s">
        <v>462</v>
      </c>
      <c r="C95" s="310" t="s">
        <v>463</v>
      </c>
      <c r="D95" s="310"/>
      <c r="E95" s="309" t="s">
        <v>4122</v>
      </c>
      <c r="F95" s="310">
        <v>0</v>
      </c>
      <c r="G95" s="309"/>
      <c r="H95" s="316">
        <v>190799196.17000002</v>
      </c>
      <c r="I95" s="329">
        <v>190799196.17000002</v>
      </c>
      <c r="J95" s="313" t="s">
        <v>3980</v>
      </c>
      <c r="K95" s="310"/>
      <c r="L95" s="314" t="s">
        <v>667</v>
      </c>
    </row>
    <row r="96" spans="2:12">
      <c r="B96" s="326" t="s">
        <v>4123</v>
      </c>
      <c r="C96" s="310" t="s">
        <v>4124</v>
      </c>
      <c r="D96" s="310"/>
      <c r="E96" s="330" t="s">
        <v>4125</v>
      </c>
      <c r="F96" s="310" t="s">
        <v>911</v>
      </c>
      <c r="G96" s="309"/>
      <c r="H96" s="316">
        <v>1198631524</v>
      </c>
      <c r="I96" s="329">
        <v>1198631524</v>
      </c>
      <c r="J96" s="313" t="s">
        <v>3980</v>
      </c>
      <c r="K96" s="310"/>
      <c r="L96" s="314" t="s">
        <v>667</v>
      </c>
    </row>
    <row r="97" spans="2:12">
      <c r="B97" s="326" t="s">
        <v>4123</v>
      </c>
      <c r="C97" s="310" t="s">
        <v>4126</v>
      </c>
      <c r="D97" s="310"/>
      <c r="E97" s="330" t="s">
        <v>4127</v>
      </c>
      <c r="F97" s="310" t="s">
        <v>4128</v>
      </c>
      <c r="G97" s="309"/>
      <c r="H97" s="316">
        <v>723074185.07999992</v>
      </c>
      <c r="I97" s="329">
        <v>723074185.07999992</v>
      </c>
      <c r="J97" s="313" t="s">
        <v>3980</v>
      </c>
      <c r="K97" s="310"/>
      <c r="L97" s="314" t="s">
        <v>667</v>
      </c>
    </row>
    <row r="98" spans="2:12">
      <c r="B98" s="326" t="s">
        <v>464</v>
      </c>
      <c r="C98" s="310" t="s">
        <v>4129</v>
      </c>
      <c r="D98" s="310"/>
      <c r="E98" s="309" t="s">
        <v>898</v>
      </c>
      <c r="F98" s="310" t="s">
        <v>3990</v>
      </c>
      <c r="G98" s="309"/>
      <c r="H98" s="316">
        <v>127854450</v>
      </c>
      <c r="I98" s="329">
        <v>127854450</v>
      </c>
      <c r="J98" s="313" t="s">
        <v>3980</v>
      </c>
      <c r="K98" s="310"/>
      <c r="L98" s="314" t="s">
        <v>667</v>
      </c>
    </row>
    <row r="99" spans="2:12">
      <c r="B99" s="326">
        <v>86127152</v>
      </c>
      <c r="C99" s="310" t="s">
        <v>4130</v>
      </c>
      <c r="D99" s="310"/>
      <c r="E99" s="330">
        <v>0</v>
      </c>
      <c r="F99" s="310">
        <v>0</v>
      </c>
      <c r="G99" s="309"/>
      <c r="H99" s="316">
        <v>2045000</v>
      </c>
      <c r="I99" s="329">
        <v>2045000</v>
      </c>
      <c r="J99" s="313" t="s">
        <v>3980</v>
      </c>
      <c r="K99" s="310"/>
      <c r="L99" s="314" t="s">
        <v>667</v>
      </c>
    </row>
    <row r="100" spans="2:12">
      <c r="B100" s="326" t="s">
        <v>4131</v>
      </c>
      <c r="C100" s="310" t="s">
        <v>4132</v>
      </c>
      <c r="D100" s="310"/>
      <c r="E100" s="330" t="s">
        <v>4133</v>
      </c>
      <c r="F100" s="310" t="s">
        <v>4070</v>
      </c>
      <c r="G100" s="309"/>
      <c r="H100" s="316">
        <v>162706651</v>
      </c>
      <c r="I100" s="329">
        <v>162706651</v>
      </c>
      <c r="J100" s="313" t="s">
        <v>3980</v>
      </c>
      <c r="K100" s="310"/>
      <c r="L100" s="314" t="s">
        <v>667</v>
      </c>
    </row>
    <row r="101" spans="2:12">
      <c r="B101" s="326" t="s">
        <v>4134</v>
      </c>
      <c r="C101" s="310" t="s">
        <v>4135</v>
      </c>
      <c r="D101" s="310"/>
      <c r="E101" s="330">
        <v>0</v>
      </c>
      <c r="F101" s="310">
        <v>0</v>
      </c>
      <c r="G101" s="309"/>
      <c r="H101" s="316">
        <v>8183280</v>
      </c>
      <c r="I101" s="329">
        <v>8183280</v>
      </c>
      <c r="J101" s="313" t="s">
        <v>3980</v>
      </c>
      <c r="K101" s="310"/>
      <c r="L101" s="314" t="s">
        <v>667</v>
      </c>
    </row>
    <row r="102" spans="2:12">
      <c r="B102" s="326" t="s">
        <v>4136</v>
      </c>
      <c r="C102" s="310" t="s">
        <v>4137</v>
      </c>
      <c r="D102" s="310"/>
      <c r="E102" s="330" t="s">
        <v>4138</v>
      </c>
      <c r="F102" s="310" t="s">
        <v>4139</v>
      </c>
      <c r="G102" s="309"/>
      <c r="H102" s="316">
        <v>70837200</v>
      </c>
      <c r="I102" s="329">
        <v>70837200</v>
      </c>
      <c r="J102" s="313" t="s">
        <v>3980</v>
      </c>
      <c r="K102" s="310"/>
      <c r="L102" s="314" t="s">
        <v>667</v>
      </c>
    </row>
    <row r="103" spans="2:12">
      <c r="B103" s="326" t="e">
        <v>#N/A</v>
      </c>
      <c r="C103" s="310" t="s">
        <v>4140</v>
      </c>
      <c r="D103" s="310"/>
      <c r="E103" s="330" t="s">
        <v>4141</v>
      </c>
      <c r="F103" s="310" t="e">
        <v>#N/A</v>
      </c>
      <c r="G103" s="309"/>
      <c r="H103" s="316">
        <v>500000</v>
      </c>
      <c r="I103" s="329">
        <v>500000</v>
      </c>
      <c r="J103" s="313" t="s">
        <v>3980</v>
      </c>
      <c r="K103" s="310"/>
      <c r="L103" s="314" t="s">
        <v>667</v>
      </c>
    </row>
    <row r="104" spans="2:12">
      <c r="B104" s="326" t="e">
        <v>#N/A</v>
      </c>
      <c r="C104" s="310" t="s">
        <v>4142</v>
      </c>
      <c r="D104" s="310"/>
      <c r="E104" s="330" t="s">
        <v>4143</v>
      </c>
      <c r="F104" s="310" t="s">
        <v>4144</v>
      </c>
      <c r="G104" s="309"/>
      <c r="H104" s="316">
        <v>6079842.6000000015</v>
      </c>
      <c r="I104" s="329">
        <v>6079842.6000000015</v>
      </c>
      <c r="J104" s="313" t="s">
        <v>3980</v>
      </c>
      <c r="K104" s="310"/>
      <c r="L104" s="314" t="s">
        <v>667</v>
      </c>
    </row>
    <row r="105" spans="2:12">
      <c r="B105" s="326" t="s">
        <v>4145</v>
      </c>
      <c r="C105" s="310" t="s">
        <v>4146</v>
      </c>
      <c r="D105" s="310"/>
      <c r="E105" s="330" t="s">
        <v>4147</v>
      </c>
      <c r="F105" s="310" t="s">
        <v>4148</v>
      </c>
      <c r="G105" s="309"/>
      <c r="H105" s="316">
        <v>19980256.101694915</v>
      </c>
      <c r="I105" s="329">
        <v>19980256.101694915</v>
      </c>
      <c r="J105" s="313" t="s">
        <v>3980</v>
      </c>
      <c r="K105" s="310"/>
      <c r="L105" s="314" t="s">
        <v>667</v>
      </c>
    </row>
    <row r="106" spans="2:12">
      <c r="B106" s="326" t="s">
        <v>4149</v>
      </c>
      <c r="C106" s="310" t="s">
        <v>4150</v>
      </c>
      <c r="D106" s="310"/>
      <c r="E106" s="330" t="s">
        <v>4151</v>
      </c>
      <c r="F106" s="310" t="s">
        <v>4083</v>
      </c>
      <c r="G106" s="309"/>
      <c r="H106" s="316">
        <v>37297661.200000003</v>
      </c>
      <c r="I106" s="329">
        <v>37297661.200000003</v>
      </c>
      <c r="J106" s="313" t="s">
        <v>3980</v>
      </c>
      <c r="K106" s="310"/>
      <c r="L106" s="314" t="s">
        <v>667</v>
      </c>
    </row>
    <row r="107" spans="2:12">
      <c r="B107" s="326" t="s">
        <v>4152</v>
      </c>
      <c r="C107" s="310" t="s">
        <v>4153</v>
      </c>
      <c r="D107" s="310"/>
      <c r="E107" s="330" t="s">
        <v>4154</v>
      </c>
      <c r="F107" s="310" t="s">
        <v>4155</v>
      </c>
      <c r="G107" s="309"/>
      <c r="H107" s="316">
        <v>377601901</v>
      </c>
      <c r="I107" s="329">
        <v>377601901</v>
      </c>
      <c r="J107" s="313" t="s">
        <v>3980</v>
      </c>
      <c r="K107" s="310"/>
      <c r="L107" s="314" t="s">
        <v>667</v>
      </c>
    </row>
    <row r="108" spans="2:12">
      <c r="B108" s="326">
        <v>0</v>
      </c>
      <c r="C108" s="310" t="s">
        <v>4156</v>
      </c>
      <c r="D108" s="310"/>
      <c r="E108" s="309">
        <v>0</v>
      </c>
      <c r="F108" s="310">
        <v>0</v>
      </c>
      <c r="G108" s="309"/>
      <c r="H108" s="316">
        <v>536273047</v>
      </c>
      <c r="I108" s="329">
        <v>536273047</v>
      </c>
      <c r="J108" s="313" t="s">
        <v>3980</v>
      </c>
      <c r="K108" s="310"/>
      <c r="L108" s="314" t="s">
        <v>667</v>
      </c>
    </row>
    <row r="109" spans="2:12">
      <c r="B109" s="326" t="s">
        <v>4157</v>
      </c>
      <c r="C109" s="310" t="s">
        <v>4158</v>
      </c>
      <c r="D109" s="310"/>
      <c r="E109" s="330" t="s">
        <v>4159</v>
      </c>
      <c r="F109" s="310" t="s">
        <v>4160</v>
      </c>
      <c r="G109" s="309"/>
      <c r="H109" s="316">
        <v>14570061.620000001</v>
      </c>
      <c r="I109" s="329">
        <v>14570061.620000001</v>
      </c>
      <c r="J109" s="313" t="s">
        <v>3980</v>
      </c>
      <c r="K109" s="310"/>
      <c r="L109" s="314" t="s">
        <v>667</v>
      </c>
    </row>
    <row r="110" spans="2:12">
      <c r="B110" s="326">
        <v>0</v>
      </c>
      <c r="C110" s="310" t="s">
        <v>4161</v>
      </c>
      <c r="D110" s="310"/>
      <c r="E110" s="309">
        <v>0</v>
      </c>
      <c r="F110" s="310">
        <v>0</v>
      </c>
      <c r="G110" s="309"/>
      <c r="H110" s="316">
        <v>30711736</v>
      </c>
      <c r="I110" s="329">
        <v>30711736</v>
      </c>
      <c r="J110" s="313" t="s">
        <v>3980</v>
      </c>
      <c r="K110" s="310"/>
      <c r="L110" s="314" t="s">
        <v>667</v>
      </c>
    </row>
    <row r="111" spans="2:12">
      <c r="B111" s="326" t="s">
        <v>4162</v>
      </c>
      <c r="C111" s="310" t="s">
        <v>4163</v>
      </c>
      <c r="D111" s="310"/>
      <c r="E111" s="330" t="s">
        <v>4164</v>
      </c>
      <c r="F111" s="310" t="s">
        <v>4165</v>
      </c>
      <c r="G111" s="309"/>
      <c r="H111" s="316">
        <v>35931250</v>
      </c>
      <c r="I111" s="329">
        <v>35931250</v>
      </c>
      <c r="J111" s="313" t="s">
        <v>3980</v>
      </c>
      <c r="K111" s="310"/>
      <c r="L111" s="314" t="s">
        <v>667</v>
      </c>
    </row>
    <row r="112" spans="2:12">
      <c r="B112" s="326" t="s">
        <v>4166</v>
      </c>
      <c r="C112" s="310" t="s">
        <v>4167</v>
      </c>
      <c r="D112" s="310"/>
      <c r="E112" s="330" t="s">
        <v>4168</v>
      </c>
      <c r="F112" s="310" t="s">
        <v>4169</v>
      </c>
      <c r="G112" s="309"/>
      <c r="H112" s="316">
        <v>20368100</v>
      </c>
      <c r="I112" s="329">
        <v>20368100</v>
      </c>
      <c r="J112" s="313" t="s">
        <v>3980</v>
      </c>
      <c r="K112" s="310"/>
      <c r="L112" s="314" t="s">
        <v>667</v>
      </c>
    </row>
    <row r="113" spans="2:12">
      <c r="B113" s="326" t="s">
        <v>4170</v>
      </c>
      <c r="C113" s="310" t="s">
        <v>4171</v>
      </c>
      <c r="D113" s="310"/>
      <c r="E113" s="330" t="s">
        <v>4172</v>
      </c>
      <c r="F113" s="310" t="s">
        <v>4169</v>
      </c>
      <c r="G113" s="309"/>
      <c r="H113" s="316">
        <v>11827470</v>
      </c>
      <c r="I113" s="329">
        <v>11827470</v>
      </c>
      <c r="J113" s="313" t="s">
        <v>3980</v>
      </c>
      <c r="K113" s="310"/>
      <c r="L113" s="314" t="s">
        <v>667</v>
      </c>
    </row>
    <row r="114" spans="2:12">
      <c r="B114" s="331" t="s">
        <v>4173</v>
      </c>
      <c r="C114" s="332" t="s">
        <v>4174</v>
      </c>
      <c r="D114" s="310"/>
      <c r="E114" s="333" t="s">
        <v>4175</v>
      </c>
      <c r="F114" s="332" t="s">
        <v>4169</v>
      </c>
      <c r="G114" s="309"/>
      <c r="H114" s="316">
        <v>28250000</v>
      </c>
      <c r="I114" s="316">
        <v>28250000</v>
      </c>
      <c r="J114" s="310" t="s">
        <v>3980</v>
      </c>
      <c r="K114" s="310"/>
      <c r="L114" s="314" t="s">
        <v>667</v>
      </c>
    </row>
    <row r="115" spans="2:12">
      <c r="B115" s="331" t="s">
        <v>4176</v>
      </c>
      <c r="C115" s="332" t="s">
        <v>4177</v>
      </c>
      <c r="D115" s="310"/>
      <c r="E115" s="333" t="s">
        <v>4178</v>
      </c>
      <c r="F115" s="332" t="s">
        <v>4179</v>
      </c>
      <c r="G115" s="309"/>
      <c r="H115" s="316">
        <v>244814903</v>
      </c>
      <c r="I115" s="316">
        <v>244814903</v>
      </c>
      <c r="J115" s="310" t="s">
        <v>3980</v>
      </c>
      <c r="K115" s="310"/>
      <c r="L115" s="314" t="s">
        <v>667</v>
      </c>
    </row>
    <row r="116" spans="2:12">
      <c r="B116" s="331" t="s">
        <v>4180</v>
      </c>
      <c r="C116" s="332" t="s">
        <v>4181</v>
      </c>
      <c r="D116" s="310"/>
      <c r="E116" s="333" t="s">
        <v>4182</v>
      </c>
      <c r="F116" s="332" t="s">
        <v>4160</v>
      </c>
      <c r="G116" s="309"/>
      <c r="H116" s="316">
        <v>419490</v>
      </c>
      <c r="I116" s="316">
        <v>419490</v>
      </c>
      <c r="J116" s="310" t="s">
        <v>3980</v>
      </c>
      <c r="K116" s="310"/>
      <c r="L116" s="314" t="s">
        <v>667</v>
      </c>
    </row>
    <row r="117" spans="2:12">
      <c r="B117" s="334">
        <v>0</v>
      </c>
      <c r="C117" s="332" t="s">
        <v>4183</v>
      </c>
      <c r="D117" s="310"/>
      <c r="E117" s="333">
        <v>0</v>
      </c>
      <c r="F117" s="332">
        <v>0</v>
      </c>
      <c r="G117" s="309"/>
      <c r="H117" s="316">
        <v>1424955.6</v>
      </c>
      <c r="I117" s="316">
        <v>1424955.6</v>
      </c>
      <c r="J117" s="310" t="s">
        <v>3980</v>
      </c>
      <c r="K117" s="310"/>
      <c r="L117" s="314" t="s">
        <v>667</v>
      </c>
    </row>
    <row r="118" spans="2:12">
      <c r="B118" s="331" t="s">
        <v>4184</v>
      </c>
      <c r="C118" s="332" t="s">
        <v>4185</v>
      </c>
      <c r="D118" s="310"/>
      <c r="E118" s="333" t="s">
        <v>4186</v>
      </c>
      <c r="F118" s="332" t="s">
        <v>4187</v>
      </c>
      <c r="G118" s="309"/>
      <c r="H118" s="316">
        <v>5635000</v>
      </c>
      <c r="I118" s="316">
        <v>5635000</v>
      </c>
      <c r="J118" s="310" t="s">
        <v>3980</v>
      </c>
      <c r="K118" s="310"/>
      <c r="L118" s="314" t="s">
        <v>667</v>
      </c>
    </row>
    <row r="119" spans="2:12">
      <c r="B119" s="331" t="s">
        <v>4188</v>
      </c>
      <c r="C119" s="332" t="s">
        <v>4189</v>
      </c>
      <c r="D119" s="310"/>
      <c r="E119" s="333" t="s">
        <v>4190</v>
      </c>
      <c r="F119" s="332" t="s">
        <v>4191</v>
      </c>
      <c r="G119" s="309"/>
      <c r="H119" s="316">
        <v>63275984</v>
      </c>
      <c r="I119" s="316">
        <v>63275984</v>
      </c>
      <c r="J119" s="310" t="s">
        <v>3980</v>
      </c>
      <c r="K119" s="310"/>
      <c r="L119" s="314" t="s">
        <v>667</v>
      </c>
    </row>
    <row r="120" spans="2:12">
      <c r="B120" s="334" t="s">
        <v>4192</v>
      </c>
      <c r="C120" s="332" t="s">
        <v>4193</v>
      </c>
      <c r="D120" s="310"/>
      <c r="E120" s="333" t="s">
        <v>4194</v>
      </c>
      <c r="F120" s="332" t="s">
        <v>4195</v>
      </c>
      <c r="G120" s="309"/>
      <c r="H120" s="316">
        <v>14750000</v>
      </c>
      <c r="I120" s="316">
        <v>14750000</v>
      </c>
      <c r="J120" s="310" t="s">
        <v>3980</v>
      </c>
      <c r="K120" s="310"/>
      <c r="L120" s="314" t="s">
        <v>667</v>
      </c>
    </row>
    <row r="121" spans="2:12">
      <c r="B121" s="331" t="s">
        <v>4196</v>
      </c>
      <c r="C121" s="332" t="s">
        <v>4197</v>
      </c>
      <c r="D121" s="310"/>
      <c r="E121" s="333" t="s">
        <v>4198</v>
      </c>
      <c r="F121" s="332" t="s">
        <v>4199</v>
      </c>
      <c r="G121" s="309"/>
      <c r="H121" s="316">
        <v>1198000</v>
      </c>
      <c r="I121" s="316">
        <v>1198000</v>
      </c>
      <c r="J121" s="310" t="s">
        <v>3980</v>
      </c>
      <c r="K121" s="310"/>
      <c r="L121" s="314" t="s">
        <v>667</v>
      </c>
    </row>
    <row r="122" spans="2:12">
      <c r="B122" s="334">
        <v>0</v>
      </c>
      <c r="C122" s="332" t="s">
        <v>4200</v>
      </c>
      <c r="D122" s="310"/>
      <c r="E122" s="333">
        <v>0</v>
      </c>
      <c r="F122" s="332">
        <v>0</v>
      </c>
      <c r="G122" s="309"/>
      <c r="H122" s="316">
        <v>247986726.42000002</v>
      </c>
      <c r="I122" s="316">
        <v>247986726.42000002</v>
      </c>
      <c r="J122" s="310" t="s">
        <v>3980</v>
      </c>
      <c r="K122" s="310"/>
      <c r="L122" s="314" t="s">
        <v>667</v>
      </c>
    </row>
    <row r="123" spans="2:12">
      <c r="B123" s="334" t="s">
        <v>4201</v>
      </c>
      <c r="C123" s="332" t="s">
        <v>4202</v>
      </c>
      <c r="D123" s="310"/>
      <c r="E123" s="333" t="s">
        <v>4203</v>
      </c>
      <c r="F123" s="332" t="s">
        <v>4204</v>
      </c>
      <c r="G123" s="309"/>
      <c r="H123" s="316">
        <v>474360</v>
      </c>
      <c r="I123" s="316">
        <v>474360</v>
      </c>
      <c r="J123" s="310" t="s">
        <v>3980</v>
      </c>
      <c r="K123" s="310"/>
      <c r="L123" s="314" t="s">
        <v>667</v>
      </c>
    </row>
    <row r="124" spans="2:12">
      <c r="B124" s="334" t="s">
        <v>4205</v>
      </c>
      <c r="C124" s="332" t="s">
        <v>4206</v>
      </c>
      <c r="D124" s="310"/>
      <c r="E124" s="333" t="s">
        <v>4207</v>
      </c>
      <c r="F124" s="332">
        <v>0</v>
      </c>
      <c r="G124" s="309"/>
      <c r="H124" s="316">
        <v>1864406.779661017</v>
      </c>
      <c r="I124" s="316">
        <v>1864406.779661017</v>
      </c>
      <c r="J124" s="310" t="s">
        <v>3980</v>
      </c>
      <c r="K124" s="310"/>
      <c r="L124" s="314" t="s">
        <v>667</v>
      </c>
    </row>
    <row r="125" spans="2:12">
      <c r="B125" s="334" t="s">
        <v>4208</v>
      </c>
      <c r="C125" s="332" t="s">
        <v>4209</v>
      </c>
      <c r="D125" s="310"/>
      <c r="E125" s="333" t="s">
        <v>4210</v>
      </c>
      <c r="F125" s="332" t="s">
        <v>4211</v>
      </c>
      <c r="G125" s="309"/>
      <c r="H125" s="316">
        <v>4430881.2</v>
      </c>
      <c r="I125" s="316">
        <v>4430881.2</v>
      </c>
      <c r="J125" s="310" t="s">
        <v>3980</v>
      </c>
      <c r="K125" s="310"/>
      <c r="L125" s="314" t="s">
        <v>667</v>
      </c>
    </row>
    <row r="126" spans="2:12">
      <c r="B126" s="331">
        <v>0</v>
      </c>
      <c r="C126" s="332" t="s">
        <v>4212</v>
      </c>
      <c r="D126" s="310"/>
      <c r="E126" s="333">
        <v>0</v>
      </c>
      <c r="F126" s="332">
        <v>0</v>
      </c>
      <c r="G126" s="309"/>
      <c r="H126" s="316">
        <v>1767130</v>
      </c>
      <c r="I126" s="316">
        <v>1767130</v>
      </c>
      <c r="J126" s="310" t="s">
        <v>3980</v>
      </c>
      <c r="K126" s="310"/>
      <c r="L126" s="314" t="s">
        <v>667</v>
      </c>
    </row>
    <row r="127" spans="2:12">
      <c r="B127" s="331" t="s">
        <v>4213</v>
      </c>
      <c r="C127" s="332" t="s">
        <v>4214</v>
      </c>
      <c r="D127" s="310"/>
      <c r="E127" s="333" t="s">
        <v>4215</v>
      </c>
      <c r="F127" s="332" t="s">
        <v>4204</v>
      </c>
      <c r="G127" s="309"/>
      <c r="H127" s="316">
        <v>1794523979.8800001</v>
      </c>
      <c r="I127" s="316">
        <v>1794523979.8800001</v>
      </c>
      <c r="J127" s="310" t="s">
        <v>3980</v>
      </c>
      <c r="K127" s="310"/>
      <c r="L127" s="314" t="s">
        <v>667</v>
      </c>
    </row>
    <row r="128" spans="2:12">
      <c r="B128" s="334" t="s">
        <v>4216</v>
      </c>
      <c r="C128" s="332" t="s">
        <v>4217</v>
      </c>
      <c r="D128" s="310"/>
      <c r="E128" s="333" t="s">
        <v>4218</v>
      </c>
      <c r="F128" s="332" t="s">
        <v>4219</v>
      </c>
      <c r="G128" s="309"/>
      <c r="H128" s="316">
        <v>13944000</v>
      </c>
      <c r="I128" s="316">
        <v>13944000</v>
      </c>
      <c r="J128" s="310" t="s">
        <v>3980</v>
      </c>
      <c r="K128" s="310"/>
      <c r="L128" s="314" t="s">
        <v>667</v>
      </c>
    </row>
    <row r="129" spans="2:12">
      <c r="B129" s="334" t="s">
        <v>4220</v>
      </c>
      <c r="C129" s="332" t="s">
        <v>4221</v>
      </c>
      <c r="D129" s="310"/>
      <c r="E129" s="333" t="s">
        <v>4222</v>
      </c>
      <c r="F129" s="332" t="s">
        <v>4223</v>
      </c>
      <c r="G129" s="309"/>
      <c r="H129" s="316">
        <v>3900000</v>
      </c>
      <c r="I129" s="316">
        <v>3900000</v>
      </c>
      <c r="J129" s="310" t="s">
        <v>3980</v>
      </c>
      <c r="K129" s="310"/>
      <c r="L129" s="314" t="s">
        <v>667</v>
      </c>
    </row>
    <row r="130" spans="2:12">
      <c r="B130" s="334" t="s">
        <v>512</v>
      </c>
      <c r="C130" s="332" t="s">
        <v>4224</v>
      </c>
      <c r="D130" s="310"/>
      <c r="E130" s="333" t="s">
        <v>4225</v>
      </c>
      <c r="F130" s="332" t="s">
        <v>4226</v>
      </c>
      <c r="G130" s="309"/>
      <c r="H130" s="316">
        <v>2397127726</v>
      </c>
      <c r="I130" s="316">
        <v>2397127726</v>
      </c>
      <c r="J130" s="310" t="s">
        <v>3980</v>
      </c>
      <c r="K130" s="310"/>
      <c r="L130" s="314" t="s">
        <v>667</v>
      </c>
    </row>
    <row r="131" spans="2:12">
      <c r="B131" s="334" t="s">
        <v>4227</v>
      </c>
      <c r="C131" s="332" t="s">
        <v>4228</v>
      </c>
      <c r="D131" s="310"/>
      <c r="E131" s="333" t="s">
        <v>4229</v>
      </c>
      <c r="F131" s="332" t="s">
        <v>4160</v>
      </c>
      <c r="G131" s="309"/>
      <c r="H131" s="316">
        <v>11073687.58</v>
      </c>
      <c r="I131" s="316">
        <v>11073687.58</v>
      </c>
      <c r="J131" s="310" t="s">
        <v>3980</v>
      </c>
      <c r="K131" s="310"/>
      <c r="L131" s="314" t="s">
        <v>667</v>
      </c>
    </row>
    <row r="132" spans="2:12">
      <c r="B132" s="331" t="s">
        <v>4230</v>
      </c>
      <c r="C132" s="332" t="s">
        <v>4231</v>
      </c>
      <c r="D132" s="310"/>
      <c r="E132" s="333" t="s">
        <v>4232</v>
      </c>
      <c r="F132" s="332" t="s">
        <v>4000</v>
      </c>
      <c r="G132" s="309"/>
      <c r="H132" s="316">
        <v>501500</v>
      </c>
      <c r="I132" s="316">
        <v>501500</v>
      </c>
      <c r="J132" s="310" t="s">
        <v>3980</v>
      </c>
      <c r="K132" s="310"/>
      <c r="L132" s="314" t="s">
        <v>667</v>
      </c>
    </row>
    <row r="133" spans="2:12">
      <c r="B133" s="331" t="s">
        <v>645</v>
      </c>
      <c r="C133" s="332" t="s">
        <v>4233</v>
      </c>
      <c r="D133" s="310"/>
      <c r="E133" s="333" t="s">
        <v>4234</v>
      </c>
      <c r="F133" s="332" t="s">
        <v>4043</v>
      </c>
      <c r="G133" s="309"/>
      <c r="H133" s="316">
        <v>10900000</v>
      </c>
      <c r="I133" s="316">
        <v>10900000</v>
      </c>
      <c r="J133" s="310" t="s">
        <v>3980</v>
      </c>
      <c r="K133" s="310"/>
      <c r="L133" s="314" t="s">
        <v>667</v>
      </c>
    </row>
    <row r="134" spans="2:12">
      <c r="B134" s="326" t="s">
        <v>4235</v>
      </c>
      <c r="C134" s="310" t="s">
        <v>4236</v>
      </c>
      <c r="D134" s="310"/>
      <c r="E134" s="309" t="s">
        <v>4237</v>
      </c>
      <c r="F134" s="310">
        <v>0</v>
      </c>
      <c r="G134" s="309"/>
      <c r="H134" s="316">
        <v>31268464</v>
      </c>
      <c r="I134" s="316">
        <v>31268464</v>
      </c>
      <c r="J134" s="310" t="s">
        <v>3980</v>
      </c>
      <c r="K134" s="310"/>
      <c r="L134" s="314" t="s">
        <v>667</v>
      </c>
    </row>
    <row r="135" spans="2:12">
      <c r="B135" s="315">
        <v>0</v>
      </c>
      <c r="C135" s="310" t="s">
        <v>4238</v>
      </c>
      <c r="D135" s="310"/>
      <c r="E135" s="309">
        <v>0</v>
      </c>
      <c r="F135" s="310">
        <v>0</v>
      </c>
      <c r="G135" s="309"/>
      <c r="H135" s="316">
        <v>26667266</v>
      </c>
      <c r="I135" s="316">
        <v>26667266</v>
      </c>
      <c r="J135" s="310" t="s">
        <v>3980</v>
      </c>
      <c r="K135" s="310"/>
      <c r="L135" s="314" t="s">
        <v>667</v>
      </c>
    </row>
    <row r="136" spans="2:12">
      <c r="B136" s="315" t="s">
        <v>4239</v>
      </c>
      <c r="C136" s="310" t="s">
        <v>4240</v>
      </c>
      <c r="D136" s="310"/>
      <c r="E136" s="309" t="s">
        <v>898</v>
      </c>
      <c r="F136" s="310" t="s">
        <v>4241</v>
      </c>
      <c r="G136" s="309"/>
      <c r="H136" s="316">
        <v>10435110</v>
      </c>
      <c r="I136" s="316">
        <v>10435110</v>
      </c>
      <c r="J136" s="310" t="s">
        <v>3980</v>
      </c>
      <c r="K136" s="310"/>
      <c r="L136" s="314" t="s">
        <v>667</v>
      </c>
    </row>
    <row r="137" spans="2:12">
      <c r="B137" s="315">
        <v>0</v>
      </c>
      <c r="C137" s="310" t="s">
        <v>4242</v>
      </c>
      <c r="D137" s="310"/>
      <c r="E137" s="309">
        <v>0</v>
      </c>
      <c r="F137" s="310">
        <v>0</v>
      </c>
      <c r="G137" s="309"/>
      <c r="H137" s="316">
        <v>10000000</v>
      </c>
      <c r="I137" s="316">
        <v>10000000</v>
      </c>
      <c r="J137" s="310" t="s">
        <v>3980</v>
      </c>
      <c r="K137" s="310"/>
      <c r="L137" s="314" t="s">
        <v>667</v>
      </c>
    </row>
    <row r="138" spans="2:12">
      <c r="B138" s="315">
        <v>0</v>
      </c>
      <c r="C138" s="310" t="s">
        <v>4243</v>
      </c>
      <c r="D138" s="310"/>
      <c r="E138" s="309">
        <v>0</v>
      </c>
      <c r="F138" s="310">
        <v>0</v>
      </c>
      <c r="G138" s="309"/>
      <c r="H138" s="316">
        <v>362593652.37288135</v>
      </c>
      <c r="I138" s="316">
        <v>362593652.37288135</v>
      </c>
      <c r="J138" s="310" t="s">
        <v>3980</v>
      </c>
      <c r="K138" s="310"/>
      <c r="L138" s="314" t="s">
        <v>667</v>
      </c>
    </row>
    <row r="139" spans="2:12">
      <c r="B139" s="315" t="s">
        <v>4244</v>
      </c>
      <c r="C139" s="310" t="s">
        <v>4245</v>
      </c>
      <c r="D139" s="310"/>
      <c r="E139" s="309" t="s">
        <v>4246</v>
      </c>
      <c r="F139" s="310" t="e">
        <v>#N/A</v>
      </c>
      <c r="G139" s="309"/>
      <c r="H139" s="316">
        <v>61243422.879999995</v>
      </c>
      <c r="I139" s="316">
        <v>61243422.879999995</v>
      </c>
      <c r="J139" s="310" t="s">
        <v>3980</v>
      </c>
      <c r="K139" s="310"/>
      <c r="L139" s="314" t="s">
        <v>667</v>
      </c>
    </row>
    <row r="140" spans="2:12">
      <c r="B140" s="315" t="e">
        <v>#N/A</v>
      </c>
      <c r="C140" s="310" t="s">
        <v>4247</v>
      </c>
      <c r="D140" s="310"/>
      <c r="E140" s="309" t="s">
        <v>4248</v>
      </c>
      <c r="F140" s="310" t="e">
        <v>#N/A</v>
      </c>
      <c r="G140" s="309"/>
      <c r="H140" s="316">
        <v>18984280</v>
      </c>
      <c r="I140" s="316">
        <v>18984280</v>
      </c>
      <c r="J140" s="310" t="s">
        <v>3980</v>
      </c>
      <c r="K140" s="310"/>
      <c r="L140" s="314" t="s">
        <v>667</v>
      </c>
    </row>
    <row r="141" spans="2:12">
      <c r="B141" s="315" t="s">
        <v>4249</v>
      </c>
      <c r="C141" s="310" t="s">
        <v>4250</v>
      </c>
      <c r="D141" s="310"/>
      <c r="E141" s="309" t="s">
        <v>4251</v>
      </c>
      <c r="F141" s="310" t="s">
        <v>4252</v>
      </c>
      <c r="G141" s="309"/>
      <c r="H141" s="316">
        <v>75486941.180000007</v>
      </c>
      <c r="I141" s="316">
        <v>75486941.180000007</v>
      </c>
      <c r="J141" s="310" t="s">
        <v>3980</v>
      </c>
      <c r="K141" s="310"/>
      <c r="L141" s="314" t="s">
        <v>667</v>
      </c>
    </row>
    <row r="142" spans="2:12">
      <c r="B142" s="315" t="s">
        <v>4253</v>
      </c>
      <c r="C142" s="310" t="s">
        <v>4254</v>
      </c>
      <c r="D142" s="310"/>
      <c r="E142" s="309" t="s">
        <v>4255</v>
      </c>
      <c r="F142" s="310" t="s">
        <v>4057</v>
      </c>
      <c r="G142" s="309"/>
      <c r="H142" s="316">
        <v>200313542</v>
      </c>
      <c r="I142" s="316">
        <v>200313542</v>
      </c>
      <c r="J142" s="310" t="s">
        <v>3980</v>
      </c>
      <c r="K142" s="310"/>
      <c r="L142" s="314" t="s">
        <v>667</v>
      </c>
    </row>
    <row r="143" spans="2:12">
      <c r="B143" s="315" t="s">
        <v>4256</v>
      </c>
      <c r="C143" s="310" t="s">
        <v>4257</v>
      </c>
      <c r="D143" s="310"/>
      <c r="E143" s="309" t="s">
        <v>4258</v>
      </c>
      <c r="F143" s="310" t="e">
        <v>#N/A</v>
      </c>
      <c r="G143" s="309"/>
      <c r="H143" s="316">
        <v>3763660</v>
      </c>
      <c r="I143" s="316">
        <v>3763660</v>
      </c>
      <c r="J143" s="310" t="s">
        <v>3980</v>
      </c>
      <c r="K143" s="310"/>
      <c r="L143" s="314" t="s">
        <v>667</v>
      </c>
    </row>
    <row r="144" spans="2:12">
      <c r="B144" s="315">
        <v>0</v>
      </c>
      <c r="C144" s="310" t="s">
        <v>4259</v>
      </c>
      <c r="D144" s="310"/>
      <c r="E144" s="309">
        <v>0</v>
      </c>
      <c r="F144" s="310">
        <v>0</v>
      </c>
      <c r="G144" s="309"/>
      <c r="H144" s="316">
        <v>200000</v>
      </c>
      <c r="I144" s="316">
        <v>200000</v>
      </c>
      <c r="J144" s="310" t="s">
        <v>3980</v>
      </c>
      <c r="K144" s="310"/>
      <c r="L144" s="314" t="s">
        <v>667</v>
      </c>
    </row>
    <row r="145" spans="2:12">
      <c r="B145" s="315"/>
      <c r="C145" s="310" t="s">
        <v>4260</v>
      </c>
      <c r="D145" s="310"/>
      <c r="E145" s="309" t="s">
        <v>4261</v>
      </c>
      <c r="F145" s="310" t="s">
        <v>4160</v>
      </c>
      <c r="G145" s="309"/>
      <c r="H145" s="316">
        <v>985000</v>
      </c>
      <c r="I145" s="316">
        <v>985000</v>
      </c>
      <c r="J145" s="310" t="s">
        <v>3980</v>
      </c>
      <c r="K145" s="310"/>
      <c r="L145" s="314" t="s">
        <v>667</v>
      </c>
    </row>
    <row r="146" spans="2:12">
      <c r="B146" s="315" t="e">
        <v>#N/A</v>
      </c>
      <c r="C146" s="310" t="s">
        <v>4262</v>
      </c>
      <c r="D146" s="310"/>
      <c r="E146" s="309" t="s">
        <v>4263</v>
      </c>
      <c r="F146" s="310" t="e">
        <v>#N/A</v>
      </c>
      <c r="G146" s="309"/>
      <c r="H146" s="316">
        <v>8838300</v>
      </c>
      <c r="I146" s="316">
        <v>8838300</v>
      </c>
      <c r="J146" s="310" t="s">
        <v>3980</v>
      </c>
      <c r="K146" s="310"/>
      <c r="L146" s="314" t="s">
        <v>667</v>
      </c>
    </row>
    <row r="147" spans="2:12">
      <c r="B147" s="331" t="e">
        <v>#N/A</v>
      </c>
      <c r="C147" s="332" t="s">
        <v>4264</v>
      </c>
      <c r="D147" s="332"/>
      <c r="E147" s="333" t="s">
        <v>4265</v>
      </c>
      <c r="F147" s="332" t="e">
        <v>#N/A</v>
      </c>
      <c r="G147" s="333"/>
      <c r="H147" s="335">
        <v>2714000</v>
      </c>
      <c r="I147" s="332">
        <v>2714000</v>
      </c>
      <c r="J147" s="332" t="s">
        <v>3980</v>
      </c>
      <c r="K147" s="310"/>
      <c r="L147" s="314" t="s">
        <v>667</v>
      </c>
    </row>
    <row r="148" spans="2:12">
      <c r="B148" s="331" t="e">
        <v>#N/A</v>
      </c>
      <c r="C148" s="332" t="s">
        <v>4266</v>
      </c>
      <c r="D148" s="332"/>
      <c r="E148" s="333" t="s">
        <v>4267</v>
      </c>
      <c r="F148" s="332" t="e">
        <v>#N/A</v>
      </c>
      <c r="G148" s="333"/>
      <c r="H148" s="335">
        <v>39023210</v>
      </c>
      <c r="I148" s="332">
        <v>39023210</v>
      </c>
      <c r="J148" s="332" t="s">
        <v>3980</v>
      </c>
      <c r="K148" s="310"/>
      <c r="L148" s="314" t="s">
        <v>667</v>
      </c>
    </row>
    <row r="149" spans="2:12">
      <c r="B149" s="331" t="s">
        <v>4268</v>
      </c>
      <c r="C149" s="332" t="s">
        <v>4269</v>
      </c>
      <c r="D149" s="332"/>
      <c r="E149" s="333" t="s">
        <v>4270</v>
      </c>
      <c r="F149" s="332" t="s">
        <v>4199</v>
      </c>
      <c r="G149" s="333"/>
      <c r="H149" s="335">
        <v>4569833</v>
      </c>
      <c r="I149" s="332">
        <v>4569833</v>
      </c>
      <c r="J149" s="332" t="s">
        <v>3980</v>
      </c>
      <c r="K149" s="310"/>
      <c r="L149" s="314" t="s">
        <v>667</v>
      </c>
    </row>
    <row r="150" spans="2:12">
      <c r="B150" s="331" t="s">
        <v>4271</v>
      </c>
      <c r="C150" s="332" t="s">
        <v>4272</v>
      </c>
      <c r="D150" s="332"/>
      <c r="E150" s="333" t="s">
        <v>4147</v>
      </c>
      <c r="F150" s="332" t="s">
        <v>4252</v>
      </c>
      <c r="G150" s="333"/>
      <c r="H150" s="335">
        <v>45931078.199999996</v>
      </c>
      <c r="I150" s="332">
        <v>45931078.199999996</v>
      </c>
      <c r="J150" s="332" t="s">
        <v>3980</v>
      </c>
      <c r="K150" s="310"/>
      <c r="L150" s="314" t="s">
        <v>667</v>
      </c>
    </row>
    <row r="151" spans="2:12">
      <c r="B151" s="331"/>
      <c r="C151" s="332" t="s">
        <v>4273</v>
      </c>
      <c r="D151" s="332"/>
      <c r="E151" s="333" t="s">
        <v>4274</v>
      </c>
      <c r="F151" s="332" t="e">
        <v>#N/A</v>
      </c>
      <c r="G151" s="333"/>
      <c r="H151" s="335">
        <v>27818897.119999997</v>
      </c>
      <c r="I151" s="332">
        <v>27818897.119999997</v>
      </c>
      <c r="J151" s="332" t="s">
        <v>3980</v>
      </c>
      <c r="K151" s="310"/>
      <c r="L151" s="314" t="s">
        <v>667</v>
      </c>
    </row>
    <row r="152" spans="2:12">
      <c r="B152" s="331">
        <v>0</v>
      </c>
      <c r="C152" s="332" t="s">
        <v>4275</v>
      </c>
      <c r="D152" s="332"/>
      <c r="E152" s="333">
        <v>0</v>
      </c>
      <c r="F152" s="332">
        <v>0</v>
      </c>
      <c r="G152" s="333"/>
      <c r="H152" s="335">
        <v>709560</v>
      </c>
      <c r="I152" s="332">
        <v>709560</v>
      </c>
      <c r="J152" s="332" t="s">
        <v>3980</v>
      </c>
      <c r="K152" s="310"/>
      <c r="L152" s="314" t="s">
        <v>667</v>
      </c>
    </row>
    <row r="153" spans="2:12">
      <c r="B153" s="331">
        <v>0</v>
      </c>
      <c r="C153" s="332" t="s">
        <v>4276</v>
      </c>
      <c r="D153" s="332"/>
      <c r="E153" s="333">
        <v>0</v>
      </c>
      <c r="F153" s="332">
        <v>0</v>
      </c>
      <c r="G153" s="333"/>
      <c r="H153" s="335">
        <v>3278075</v>
      </c>
      <c r="I153" s="332">
        <v>3278075</v>
      </c>
      <c r="J153" s="332" t="s">
        <v>3980</v>
      </c>
      <c r="K153" s="310"/>
      <c r="L153" s="314" t="s">
        <v>667</v>
      </c>
    </row>
    <row r="154" spans="2:12">
      <c r="B154" s="331" t="s">
        <v>4277</v>
      </c>
      <c r="C154" s="332" t="s">
        <v>4278</v>
      </c>
      <c r="D154" s="332"/>
      <c r="E154" s="333" t="s">
        <v>4279</v>
      </c>
      <c r="F154" s="332" t="e">
        <v>#N/A</v>
      </c>
      <c r="G154" s="333"/>
      <c r="H154" s="335">
        <v>27123856</v>
      </c>
      <c r="I154" s="332">
        <v>27123856</v>
      </c>
      <c r="J154" s="332" t="s">
        <v>3980</v>
      </c>
      <c r="K154" s="310"/>
      <c r="L154" s="314" t="s">
        <v>667</v>
      </c>
    </row>
    <row r="155" spans="2:12">
      <c r="B155" s="334" t="s">
        <v>4280</v>
      </c>
      <c r="C155" s="332" t="s">
        <v>4281</v>
      </c>
      <c r="D155" s="332"/>
      <c r="E155" s="333" t="s">
        <v>4282</v>
      </c>
      <c r="F155" s="332" t="s">
        <v>4283</v>
      </c>
      <c r="G155" s="333"/>
      <c r="H155" s="335">
        <v>249918624.23000002</v>
      </c>
      <c r="I155" s="332">
        <v>249918624.23000002</v>
      </c>
      <c r="J155" s="332" t="s">
        <v>3980</v>
      </c>
      <c r="K155" s="310"/>
      <c r="L155" s="314" t="s">
        <v>667</v>
      </c>
    </row>
    <row r="156" spans="2:12">
      <c r="B156" s="331">
        <v>0</v>
      </c>
      <c r="C156" s="332" t="s">
        <v>4284</v>
      </c>
      <c r="D156" s="332"/>
      <c r="E156" s="333">
        <v>0</v>
      </c>
      <c r="F156" s="332">
        <v>0</v>
      </c>
      <c r="G156" s="333"/>
      <c r="H156" s="335">
        <v>825750</v>
      </c>
      <c r="I156" s="332">
        <v>825750</v>
      </c>
      <c r="J156" s="332" t="s">
        <v>3980</v>
      </c>
      <c r="K156" s="310"/>
      <c r="L156" s="314" t="s">
        <v>667</v>
      </c>
    </row>
    <row r="157" spans="2:12">
      <c r="B157" s="315" t="s">
        <v>4285</v>
      </c>
      <c r="C157" s="310" t="s">
        <v>4286</v>
      </c>
      <c r="D157" s="310"/>
      <c r="E157" s="309" t="s">
        <v>4287</v>
      </c>
      <c r="F157" s="310" t="s">
        <v>4288</v>
      </c>
      <c r="G157" s="309"/>
      <c r="H157" s="316">
        <v>2183000</v>
      </c>
      <c r="I157" s="336">
        <v>2183000</v>
      </c>
      <c r="J157" s="337" t="s">
        <v>3980</v>
      </c>
      <c r="K157" s="310"/>
      <c r="L157" s="314" t="s">
        <v>667</v>
      </c>
    </row>
    <row r="158" spans="2:12">
      <c r="B158" s="315" t="s">
        <v>4289</v>
      </c>
      <c r="C158" s="310" t="s">
        <v>4290</v>
      </c>
      <c r="D158" s="310"/>
      <c r="E158" s="309" t="s">
        <v>4291</v>
      </c>
      <c r="F158" s="310" t="s">
        <v>4083</v>
      </c>
      <c r="G158" s="309"/>
      <c r="H158" s="316">
        <v>57486360</v>
      </c>
      <c r="I158" s="336">
        <v>57486360</v>
      </c>
      <c r="J158" s="337" t="s">
        <v>3980</v>
      </c>
      <c r="K158" s="310"/>
      <c r="L158" s="314" t="s">
        <v>667</v>
      </c>
    </row>
    <row r="159" spans="2:12">
      <c r="B159" s="315">
        <v>0</v>
      </c>
      <c r="C159" s="310" t="s">
        <v>4292</v>
      </c>
      <c r="D159" s="310"/>
      <c r="E159" s="309">
        <v>0</v>
      </c>
      <c r="F159" s="310">
        <v>0</v>
      </c>
      <c r="G159" s="309"/>
      <c r="H159" s="316">
        <v>6670716671</v>
      </c>
      <c r="I159" s="336">
        <v>6670716671</v>
      </c>
      <c r="J159" s="337" t="s">
        <v>3980</v>
      </c>
      <c r="K159" s="310"/>
      <c r="L159" s="314" t="s">
        <v>667</v>
      </c>
    </row>
    <row r="160" spans="2:12">
      <c r="B160" s="315" t="s">
        <v>4293</v>
      </c>
      <c r="C160" s="310" t="s">
        <v>4294</v>
      </c>
      <c r="D160" s="310"/>
      <c r="E160" s="309" t="s">
        <v>4295</v>
      </c>
      <c r="F160" s="310" t="s">
        <v>3996</v>
      </c>
      <c r="G160" s="309"/>
      <c r="H160" s="316">
        <v>1816851528.74</v>
      </c>
      <c r="I160" s="336">
        <v>1816851528.74</v>
      </c>
      <c r="J160" s="337" t="s">
        <v>3980</v>
      </c>
      <c r="K160" s="310"/>
      <c r="L160" s="314" t="s">
        <v>667</v>
      </c>
    </row>
    <row r="161" spans="2:12">
      <c r="B161" s="315" t="s">
        <v>4201</v>
      </c>
      <c r="C161" s="310" t="s">
        <v>4296</v>
      </c>
      <c r="D161" s="310"/>
      <c r="E161" s="309" t="s">
        <v>4012</v>
      </c>
      <c r="F161" s="310" t="s">
        <v>4139</v>
      </c>
      <c r="G161" s="309"/>
      <c r="H161" s="316">
        <v>13360000</v>
      </c>
      <c r="I161" s="336">
        <v>13360000</v>
      </c>
      <c r="J161" s="337" t="s">
        <v>3980</v>
      </c>
      <c r="K161" s="310"/>
      <c r="L161" s="314" t="s">
        <v>667</v>
      </c>
    </row>
    <row r="162" spans="2:12">
      <c r="B162" s="315">
        <v>0</v>
      </c>
      <c r="C162" s="310" t="s">
        <v>4297</v>
      </c>
      <c r="D162" s="310"/>
      <c r="E162" s="309">
        <v>0</v>
      </c>
      <c r="F162" s="310">
        <v>0</v>
      </c>
      <c r="G162" s="309"/>
      <c r="H162" s="316">
        <v>153540288</v>
      </c>
      <c r="I162" s="336">
        <v>153540288</v>
      </c>
      <c r="J162" s="337" t="s">
        <v>3980</v>
      </c>
      <c r="K162" s="310"/>
      <c r="L162" s="314" t="s">
        <v>667</v>
      </c>
    </row>
    <row r="163" spans="2:12">
      <c r="B163" s="326" t="s">
        <v>4298</v>
      </c>
      <c r="C163" s="310" t="s">
        <v>4299</v>
      </c>
      <c r="D163" s="310"/>
      <c r="E163" s="309" t="s">
        <v>4300</v>
      </c>
      <c r="F163" s="310" t="s">
        <v>4301</v>
      </c>
      <c r="G163" s="309"/>
      <c r="H163" s="316">
        <v>800800</v>
      </c>
      <c r="I163" s="336">
        <v>800800</v>
      </c>
      <c r="J163" s="337" t="s">
        <v>3980</v>
      </c>
      <c r="K163" s="310"/>
      <c r="L163" s="314" t="s">
        <v>667</v>
      </c>
    </row>
    <row r="164" spans="2:12">
      <c r="B164" s="326">
        <v>0</v>
      </c>
      <c r="C164" s="310" t="s">
        <v>4302</v>
      </c>
      <c r="D164" s="310"/>
      <c r="E164" s="309">
        <v>0</v>
      </c>
      <c r="F164" s="310">
        <v>0</v>
      </c>
      <c r="G164" s="309"/>
      <c r="H164" s="316">
        <v>15977615.84</v>
      </c>
      <c r="I164" s="336">
        <v>15977615.84</v>
      </c>
      <c r="J164" s="337" t="s">
        <v>3980</v>
      </c>
      <c r="K164" s="310"/>
      <c r="L164" s="314" t="s">
        <v>667</v>
      </c>
    </row>
    <row r="165" spans="2:12">
      <c r="B165" s="326" t="s">
        <v>4303</v>
      </c>
      <c r="C165" s="310" t="s">
        <v>4304</v>
      </c>
      <c r="D165" s="310"/>
      <c r="E165" s="309" t="s">
        <v>4305</v>
      </c>
      <c r="F165" s="310" t="s">
        <v>4020</v>
      </c>
      <c r="G165" s="309"/>
      <c r="H165" s="316">
        <v>602771771</v>
      </c>
      <c r="I165" s="336">
        <v>602771771</v>
      </c>
      <c r="J165" s="337" t="s">
        <v>3980</v>
      </c>
      <c r="K165" s="310"/>
      <c r="L165" s="314" t="s">
        <v>667</v>
      </c>
    </row>
    <row r="166" spans="2:12">
      <c r="B166" s="326" t="s">
        <v>4306</v>
      </c>
      <c r="C166" s="310" t="s">
        <v>4307</v>
      </c>
      <c r="D166" s="310"/>
      <c r="E166" s="309" t="s">
        <v>4308</v>
      </c>
      <c r="F166" s="310" t="s">
        <v>4139</v>
      </c>
      <c r="G166" s="309"/>
      <c r="H166" s="316">
        <v>78169556</v>
      </c>
      <c r="I166" s="336">
        <v>78169556</v>
      </c>
      <c r="J166" s="337" t="s">
        <v>3980</v>
      </c>
      <c r="K166" s="310"/>
      <c r="L166" s="314" t="s">
        <v>667</v>
      </c>
    </row>
    <row r="167" spans="2:12">
      <c r="B167" s="326">
        <v>0</v>
      </c>
      <c r="C167" s="310" t="s">
        <v>4309</v>
      </c>
      <c r="D167" s="310"/>
      <c r="E167" s="309">
        <v>0</v>
      </c>
      <c r="F167" s="310">
        <v>0</v>
      </c>
      <c r="G167" s="309"/>
      <c r="H167" s="316">
        <v>2006000</v>
      </c>
      <c r="I167" s="336">
        <v>2006000</v>
      </c>
      <c r="J167" s="337" t="s">
        <v>3980</v>
      </c>
      <c r="K167" s="310"/>
      <c r="L167" s="314" t="s">
        <v>667</v>
      </c>
    </row>
    <row r="168" spans="2:12">
      <c r="B168" s="326">
        <v>0</v>
      </c>
      <c r="C168" s="310" t="s">
        <v>4310</v>
      </c>
      <c r="D168" s="310"/>
      <c r="E168" s="309">
        <v>0</v>
      </c>
      <c r="F168" s="310">
        <v>0</v>
      </c>
      <c r="G168" s="309"/>
      <c r="H168" s="316">
        <v>361000</v>
      </c>
      <c r="I168" s="336">
        <v>361000</v>
      </c>
      <c r="J168" s="337" t="s">
        <v>3980</v>
      </c>
      <c r="K168" s="310"/>
      <c r="L168" s="314" t="s">
        <v>667</v>
      </c>
    </row>
    <row r="169" spans="2:12">
      <c r="B169" s="326" t="s">
        <v>608</v>
      </c>
      <c r="C169" s="310" t="s">
        <v>4311</v>
      </c>
      <c r="D169" s="310"/>
      <c r="E169" s="309" t="s">
        <v>4312</v>
      </c>
      <c r="F169" s="310" t="s">
        <v>4083</v>
      </c>
      <c r="G169" s="309"/>
      <c r="H169" s="316">
        <v>4738245971.4299994</v>
      </c>
      <c r="I169" s="336">
        <v>4738245971.4299994</v>
      </c>
      <c r="J169" s="337" t="s">
        <v>3980</v>
      </c>
      <c r="K169" s="310"/>
      <c r="L169" s="314" t="s">
        <v>667</v>
      </c>
    </row>
    <row r="170" spans="2:12">
      <c r="B170" s="315" t="s">
        <v>4313</v>
      </c>
      <c r="C170" s="310" t="s">
        <v>4314</v>
      </c>
      <c r="D170" s="310"/>
      <c r="E170" s="309" t="s">
        <v>4315</v>
      </c>
      <c r="F170" s="310" t="s">
        <v>4283</v>
      </c>
      <c r="G170" s="309"/>
      <c r="H170" s="316">
        <v>980901029.45999992</v>
      </c>
      <c r="I170" s="336">
        <v>980901029.45999992</v>
      </c>
      <c r="J170" s="337" t="s">
        <v>3980</v>
      </c>
      <c r="K170" s="310"/>
      <c r="L170" s="314" t="s">
        <v>667</v>
      </c>
    </row>
    <row r="171" spans="2:12">
      <c r="B171" s="315" t="s">
        <v>4316</v>
      </c>
      <c r="C171" s="310" t="s">
        <v>4317</v>
      </c>
      <c r="D171" s="310"/>
      <c r="E171" s="309" t="s">
        <v>4318</v>
      </c>
      <c r="F171" s="310" t="s">
        <v>4083</v>
      </c>
      <c r="G171" s="309"/>
      <c r="H171" s="316">
        <v>36097472.590000004</v>
      </c>
      <c r="I171" s="336">
        <v>36097472.590000004</v>
      </c>
      <c r="J171" s="337" t="s">
        <v>3980</v>
      </c>
      <c r="K171" s="310"/>
      <c r="L171" s="314" t="s">
        <v>667</v>
      </c>
    </row>
    <row r="172" spans="2:12">
      <c r="B172" s="315">
        <v>0</v>
      </c>
      <c r="C172" s="310" t="s">
        <v>4319</v>
      </c>
      <c r="D172" s="310"/>
      <c r="E172" s="309">
        <v>0</v>
      </c>
      <c r="F172" s="310">
        <v>0</v>
      </c>
      <c r="G172" s="309"/>
      <c r="H172" s="316">
        <v>3839000</v>
      </c>
      <c r="I172" s="336">
        <v>3839000</v>
      </c>
      <c r="J172" s="337" t="s">
        <v>3980</v>
      </c>
      <c r="K172" s="310"/>
      <c r="L172" s="314" t="s">
        <v>667</v>
      </c>
    </row>
    <row r="173" spans="2:12">
      <c r="B173" s="315" t="s">
        <v>4320</v>
      </c>
      <c r="C173" s="310" t="s">
        <v>4321</v>
      </c>
      <c r="D173" s="310"/>
      <c r="E173" s="309" t="s">
        <v>1323</v>
      </c>
      <c r="F173" s="310" t="s">
        <v>3996</v>
      </c>
      <c r="G173" s="309"/>
      <c r="H173" s="316">
        <v>17863104</v>
      </c>
      <c r="I173" s="336">
        <v>17863104</v>
      </c>
      <c r="J173" s="337" t="s">
        <v>3980</v>
      </c>
      <c r="K173" s="310"/>
      <c r="L173" s="314" t="s">
        <v>667</v>
      </c>
    </row>
    <row r="174" spans="2:12">
      <c r="B174" s="315" t="s">
        <v>4322</v>
      </c>
      <c r="C174" s="310" t="s">
        <v>4323</v>
      </c>
      <c r="D174" s="310"/>
      <c r="E174" s="309" t="s">
        <v>4324</v>
      </c>
      <c r="F174" s="310" t="s">
        <v>4000</v>
      </c>
      <c r="G174" s="309"/>
      <c r="H174" s="316">
        <v>259038872.40000001</v>
      </c>
      <c r="I174" s="336">
        <v>259038872.40000001</v>
      </c>
      <c r="J174" s="337" t="s">
        <v>3980</v>
      </c>
      <c r="K174" s="310"/>
      <c r="L174" s="314" t="s">
        <v>667</v>
      </c>
    </row>
    <row r="175" spans="2:12">
      <c r="B175" s="315" t="s">
        <v>4325</v>
      </c>
      <c r="C175" s="310" t="s">
        <v>4326</v>
      </c>
      <c r="D175" s="310"/>
      <c r="E175" s="309" t="s">
        <v>4327</v>
      </c>
      <c r="F175" s="310" t="s">
        <v>4020</v>
      </c>
      <c r="G175" s="309"/>
      <c r="H175" s="316">
        <v>6358289</v>
      </c>
      <c r="I175" s="336">
        <v>6358289</v>
      </c>
      <c r="J175" s="337" t="s">
        <v>3980</v>
      </c>
      <c r="K175" s="310"/>
      <c r="L175" s="314" t="s">
        <v>667</v>
      </c>
    </row>
    <row r="176" spans="2:12">
      <c r="B176" s="315" t="s">
        <v>4328</v>
      </c>
      <c r="C176" s="310" t="s">
        <v>4329</v>
      </c>
      <c r="D176" s="310"/>
      <c r="E176" s="309" t="s">
        <v>4330</v>
      </c>
      <c r="F176" s="310" t="s">
        <v>4331</v>
      </c>
      <c r="G176" s="309"/>
      <c r="H176" s="316">
        <v>3520000</v>
      </c>
      <c r="I176" s="336">
        <v>3520000</v>
      </c>
      <c r="J176" s="337" t="s">
        <v>3980</v>
      </c>
      <c r="K176" s="310"/>
      <c r="L176" s="314" t="s">
        <v>667</v>
      </c>
    </row>
    <row r="177" spans="2:12">
      <c r="B177" s="326" t="s">
        <v>4332</v>
      </c>
      <c r="C177" s="310" t="s">
        <v>4333</v>
      </c>
      <c r="D177" s="310"/>
      <c r="E177" s="309" t="s">
        <v>4334</v>
      </c>
      <c r="F177" s="310" t="s">
        <v>4083</v>
      </c>
      <c r="G177" s="309"/>
      <c r="H177" s="316">
        <v>1368800</v>
      </c>
      <c r="I177" s="336">
        <v>1368800</v>
      </c>
      <c r="J177" s="337" t="s">
        <v>3980</v>
      </c>
      <c r="K177" s="310"/>
      <c r="L177" s="314" t="s">
        <v>667</v>
      </c>
    </row>
    <row r="178" spans="2:12">
      <c r="B178" s="315" t="s">
        <v>4335</v>
      </c>
      <c r="C178" s="310" t="s">
        <v>4336</v>
      </c>
      <c r="D178" s="310"/>
      <c r="E178" s="309" t="s">
        <v>4337</v>
      </c>
      <c r="F178" s="310" t="s">
        <v>4338</v>
      </c>
      <c r="G178" s="309"/>
      <c r="H178" s="316">
        <v>4233021.71</v>
      </c>
      <c r="I178" s="336">
        <v>4233021.71</v>
      </c>
      <c r="J178" s="337" t="s">
        <v>3980</v>
      </c>
      <c r="K178" s="310"/>
      <c r="L178" s="314" t="s">
        <v>667</v>
      </c>
    </row>
    <row r="179" spans="2:12">
      <c r="B179" s="315">
        <v>0</v>
      </c>
      <c r="C179" s="310" t="s">
        <v>4339</v>
      </c>
      <c r="D179" s="310"/>
      <c r="E179" s="309">
        <v>0</v>
      </c>
      <c r="F179" s="310">
        <v>0</v>
      </c>
      <c r="G179" s="309"/>
      <c r="H179" s="316">
        <v>1999723.61</v>
      </c>
      <c r="I179" s="336">
        <v>1999723.61</v>
      </c>
      <c r="J179" s="337" t="s">
        <v>3980</v>
      </c>
      <c r="K179" s="310"/>
      <c r="L179" s="314" t="s">
        <v>667</v>
      </c>
    </row>
    <row r="180" spans="2:12">
      <c r="B180" s="326" t="e">
        <v>#N/A</v>
      </c>
      <c r="C180" s="310" t="s">
        <v>4340</v>
      </c>
      <c r="D180" s="310"/>
      <c r="E180" s="309" t="s">
        <v>4341</v>
      </c>
      <c r="F180" s="310" t="e">
        <v>#N/A</v>
      </c>
      <c r="G180" s="309"/>
      <c r="H180" s="316">
        <v>7174300</v>
      </c>
      <c r="I180" s="336">
        <v>7174300</v>
      </c>
      <c r="J180" s="337" t="s">
        <v>3980</v>
      </c>
      <c r="K180" s="310"/>
      <c r="L180" s="314" t="s">
        <v>667</v>
      </c>
    </row>
    <row r="181" spans="2:12">
      <c r="B181" s="326">
        <v>0</v>
      </c>
      <c r="C181" s="310" t="s">
        <v>4342</v>
      </c>
      <c r="D181" s="310"/>
      <c r="E181" s="309">
        <v>0</v>
      </c>
      <c r="F181" s="310">
        <v>0</v>
      </c>
      <c r="G181" s="309"/>
      <c r="H181" s="316">
        <v>324500</v>
      </c>
      <c r="I181" s="336">
        <v>324500</v>
      </c>
      <c r="J181" s="337" t="s">
        <v>3980</v>
      </c>
      <c r="K181" s="310"/>
      <c r="L181" s="314" t="s">
        <v>667</v>
      </c>
    </row>
    <row r="182" spans="2:12">
      <c r="B182" s="326">
        <v>0</v>
      </c>
      <c r="C182" s="310" t="s">
        <v>4343</v>
      </c>
      <c r="D182" s="310"/>
      <c r="E182" s="309">
        <v>0</v>
      </c>
      <c r="F182" s="310">
        <v>0</v>
      </c>
      <c r="G182" s="309"/>
      <c r="H182" s="316">
        <v>12405000</v>
      </c>
      <c r="I182" s="336">
        <v>12405000</v>
      </c>
      <c r="J182" s="337" t="s">
        <v>3980</v>
      </c>
      <c r="K182" s="310"/>
      <c r="L182" s="314" t="s">
        <v>667</v>
      </c>
    </row>
    <row r="183" spans="2:12">
      <c r="B183" s="326" t="s">
        <v>4344</v>
      </c>
      <c r="C183" s="310" t="s">
        <v>4345</v>
      </c>
      <c r="D183" s="310"/>
      <c r="E183" s="309" t="s">
        <v>4346</v>
      </c>
      <c r="F183" s="310" t="s">
        <v>4347</v>
      </c>
      <c r="G183" s="309"/>
      <c r="H183" s="316">
        <v>13098384</v>
      </c>
      <c r="I183" s="336">
        <v>13098384</v>
      </c>
      <c r="J183" s="337" t="s">
        <v>3980</v>
      </c>
      <c r="K183" s="310"/>
      <c r="L183" s="314" t="s">
        <v>667</v>
      </c>
    </row>
    <row r="184" spans="2:12">
      <c r="B184" s="315">
        <v>0</v>
      </c>
      <c r="C184" s="310" t="s">
        <v>4348</v>
      </c>
      <c r="D184" s="310"/>
      <c r="E184" s="309">
        <v>0</v>
      </c>
      <c r="F184" s="310">
        <v>0</v>
      </c>
      <c r="G184" s="309"/>
      <c r="H184" s="316">
        <v>7319262.1100000003</v>
      </c>
      <c r="I184" s="336">
        <v>7319262.1100000003</v>
      </c>
      <c r="J184" s="337" t="s">
        <v>3980</v>
      </c>
      <c r="K184" s="310"/>
      <c r="L184" s="314" t="s">
        <v>667</v>
      </c>
    </row>
    <row r="185" spans="2:12">
      <c r="B185" s="315" t="s">
        <v>4349</v>
      </c>
      <c r="C185" s="310" t="s">
        <v>4350</v>
      </c>
      <c r="D185" s="310"/>
      <c r="E185" s="309" t="s">
        <v>4351</v>
      </c>
      <c r="F185" s="310" t="s">
        <v>3979</v>
      </c>
      <c r="G185" s="309"/>
      <c r="H185" s="316">
        <v>79870700</v>
      </c>
      <c r="I185" s="336">
        <v>79870700</v>
      </c>
      <c r="J185" s="337" t="s">
        <v>3980</v>
      </c>
      <c r="K185" s="310"/>
      <c r="L185" s="314" t="s">
        <v>667</v>
      </c>
    </row>
    <row r="186" spans="2:12">
      <c r="B186" s="326" t="s">
        <v>4352</v>
      </c>
      <c r="C186" s="310" t="s">
        <v>4353</v>
      </c>
      <c r="D186" s="310"/>
      <c r="E186" s="309" t="s">
        <v>4354</v>
      </c>
      <c r="F186" s="310">
        <v>0</v>
      </c>
      <c r="G186" s="309"/>
      <c r="H186" s="316">
        <v>10668304.799999999</v>
      </c>
      <c r="I186" s="336">
        <v>10668304.799999999</v>
      </c>
      <c r="J186" s="337" t="s">
        <v>3980</v>
      </c>
      <c r="K186" s="310"/>
      <c r="L186" s="314" t="s">
        <v>667</v>
      </c>
    </row>
    <row r="187" spans="2:12">
      <c r="B187" s="315" t="e">
        <v>#N/A</v>
      </c>
      <c r="C187" s="310" t="s">
        <v>4355</v>
      </c>
      <c r="D187" s="310"/>
      <c r="E187" s="309">
        <v>0</v>
      </c>
      <c r="F187" s="310">
        <v>0</v>
      </c>
      <c r="G187" s="309"/>
      <c r="H187" s="316">
        <v>3717299.48</v>
      </c>
      <c r="I187" s="338">
        <v>3717299.48</v>
      </c>
      <c r="J187" s="310" t="s">
        <v>3980</v>
      </c>
      <c r="K187" s="310"/>
      <c r="L187" s="314" t="s">
        <v>667</v>
      </c>
    </row>
    <row r="188" spans="2:12">
      <c r="B188" s="315" t="s">
        <v>4356</v>
      </c>
      <c r="C188" s="310" t="s">
        <v>4357</v>
      </c>
      <c r="D188" s="310"/>
      <c r="E188" s="309" t="s">
        <v>4035</v>
      </c>
      <c r="F188" s="310" t="s">
        <v>4358</v>
      </c>
      <c r="G188" s="309"/>
      <c r="H188" s="316">
        <v>22500000</v>
      </c>
      <c r="I188" s="338">
        <v>22500000</v>
      </c>
      <c r="J188" s="310" t="s">
        <v>3980</v>
      </c>
      <c r="K188" s="310"/>
      <c r="L188" s="314" t="s">
        <v>667</v>
      </c>
    </row>
    <row r="189" spans="2:12">
      <c r="B189" s="326">
        <v>0</v>
      </c>
      <c r="C189" s="310" t="s">
        <v>4359</v>
      </c>
      <c r="D189" s="310"/>
      <c r="E189" s="309">
        <v>0</v>
      </c>
      <c r="F189" s="310">
        <v>0</v>
      </c>
      <c r="G189" s="309"/>
      <c r="H189" s="316">
        <v>32909583.66</v>
      </c>
      <c r="I189" s="338">
        <v>32909583.66</v>
      </c>
      <c r="J189" s="310" t="s">
        <v>3980</v>
      </c>
      <c r="K189" s="310"/>
      <c r="L189" s="314" t="s">
        <v>667</v>
      </c>
    </row>
    <row r="190" spans="2:12">
      <c r="B190" s="315" t="e">
        <v>#N/A</v>
      </c>
      <c r="C190" s="310" t="s">
        <v>4360</v>
      </c>
      <c r="D190" s="310"/>
      <c r="E190" s="309" t="s">
        <v>4361</v>
      </c>
      <c r="F190" s="310" t="s">
        <v>4362</v>
      </c>
      <c r="G190" s="309"/>
      <c r="H190" s="316">
        <v>13999999.800000001</v>
      </c>
      <c r="I190" s="338">
        <v>13999999.800000001</v>
      </c>
      <c r="J190" s="310" t="s">
        <v>3980</v>
      </c>
      <c r="K190" s="310"/>
      <c r="L190" s="314" t="s">
        <v>667</v>
      </c>
    </row>
    <row r="191" spans="2:12">
      <c r="B191" s="315" t="s">
        <v>4363</v>
      </c>
      <c r="C191" s="310" t="s">
        <v>4364</v>
      </c>
      <c r="D191" s="310"/>
      <c r="E191" s="309" t="s">
        <v>4365</v>
      </c>
      <c r="F191" s="310">
        <v>0</v>
      </c>
      <c r="G191" s="309"/>
      <c r="H191" s="316">
        <v>16716439.830508476</v>
      </c>
      <c r="I191" s="338">
        <v>16716439.830508476</v>
      </c>
      <c r="J191" s="310" t="s">
        <v>3980</v>
      </c>
      <c r="K191" s="310"/>
      <c r="L191" s="314" t="s">
        <v>667</v>
      </c>
    </row>
    <row r="192" spans="2:12">
      <c r="B192" s="326" t="s">
        <v>612</v>
      </c>
      <c r="C192" s="310" t="s">
        <v>4366</v>
      </c>
      <c r="D192" s="310"/>
      <c r="E192" s="309" t="s">
        <v>4367</v>
      </c>
      <c r="F192" s="310">
        <v>0</v>
      </c>
      <c r="G192" s="309"/>
      <c r="H192" s="316">
        <v>217617072.88135594</v>
      </c>
      <c r="I192" s="338">
        <v>217617072.88135594</v>
      </c>
      <c r="J192" s="310" t="s">
        <v>3980</v>
      </c>
      <c r="K192" s="310"/>
      <c r="L192" s="314" t="s">
        <v>667</v>
      </c>
    </row>
    <row r="193" spans="2:12">
      <c r="B193" s="315" t="s">
        <v>4368</v>
      </c>
      <c r="C193" s="310" t="s">
        <v>4369</v>
      </c>
      <c r="D193" s="310"/>
      <c r="E193" s="309" t="s">
        <v>4370</v>
      </c>
      <c r="F193" s="310" t="s">
        <v>3996</v>
      </c>
      <c r="G193" s="309"/>
      <c r="H193" s="316">
        <v>981014485</v>
      </c>
      <c r="I193" s="338">
        <v>981014485</v>
      </c>
      <c r="J193" s="310" t="s">
        <v>3980</v>
      </c>
      <c r="K193" s="310"/>
      <c r="L193" s="314" t="s">
        <v>667</v>
      </c>
    </row>
    <row r="194" spans="2:12">
      <c r="B194" s="315" t="s">
        <v>4371</v>
      </c>
      <c r="C194" s="310" t="s">
        <v>4372</v>
      </c>
      <c r="D194" s="310"/>
      <c r="E194" s="309" t="s">
        <v>4373</v>
      </c>
      <c r="F194" s="310">
        <v>0</v>
      </c>
      <c r="G194" s="309"/>
      <c r="H194" s="316">
        <v>2425728.98</v>
      </c>
      <c r="I194" s="338">
        <v>2425728.98</v>
      </c>
      <c r="J194" s="310" t="s">
        <v>3980</v>
      </c>
      <c r="K194" s="310"/>
      <c r="L194" s="314" t="s">
        <v>667</v>
      </c>
    </row>
    <row r="195" spans="2:12">
      <c r="B195" s="326" t="s">
        <v>4374</v>
      </c>
      <c r="C195" s="310" t="s">
        <v>4375</v>
      </c>
      <c r="D195" s="310"/>
      <c r="E195" s="309" t="s">
        <v>4376</v>
      </c>
      <c r="F195" s="310" t="s">
        <v>4377</v>
      </c>
      <c r="G195" s="309"/>
      <c r="H195" s="316">
        <v>187000</v>
      </c>
      <c r="I195" s="338">
        <v>187000</v>
      </c>
      <c r="J195" s="310" t="s">
        <v>3980</v>
      </c>
      <c r="K195" s="310"/>
      <c r="L195" s="314" t="s">
        <v>667</v>
      </c>
    </row>
    <row r="196" spans="2:12">
      <c r="B196" s="315" t="s">
        <v>439</v>
      </c>
      <c r="C196" s="310" t="s">
        <v>4378</v>
      </c>
      <c r="D196" s="310"/>
      <c r="E196" s="309" t="s">
        <v>4143</v>
      </c>
      <c r="F196" s="310"/>
      <c r="G196" s="309"/>
      <c r="H196" s="316"/>
      <c r="I196" s="338">
        <v>1878106262</v>
      </c>
      <c r="J196" s="310" t="s">
        <v>4379</v>
      </c>
      <c r="K196" s="310"/>
      <c r="L196" s="314" t="s">
        <v>741</v>
      </c>
    </row>
    <row r="197" spans="2:12">
      <c r="B197" s="326" t="s">
        <v>4380</v>
      </c>
      <c r="C197" s="310" t="s">
        <v>4381</v>
      </c>
      <c r="D197" s="310"/>
      <c r="E197" s="309" t="s">
        <v>4382</v>
      </c>
      <c r="F197" s="310"/>
      <c r="G197" s="309"/>
      <c r="H197" s="316"/>
      <c r="I197" s="338">
        <v>32036168</v>
      </c>
      <c r="J197" s="310" t="s">
        <v>4379</v>
      </c>
      <c r="K197" s="310"/>
      <c r="L197" s="314" t="s">
        <v>741</v>
      </c>
    </row>
    <row r="198" spans="2:12">
      <c r="B198" s="315" t="s">
        <v>4383</v>
      </c>
      <c r="C198" s="310" t="s">
        <v>4384</v>
      </c>
      <c r="D198" s="310"/>
      <c r="E198" s="309" t="s">
        <v>4143</v>
      </c>
      <c r="F198" s="310"/>
      <c r="G198" s="309"/>
      <c r="H198" s="316"/>
      <c r="I198" s="338">
        <v>39804480</v>
      </c>
      <c r="J198" s="310" t="s">
        <v>4379</v>
      </c>
      <c r="K198" s="310"/>
      <c r="L198" s="314" t="s">
        <v>741</v>
      </c>
    </row>
    <row r="199" spans="2:12">
      <c r="B199" s="315" t="s">
        <v>4385</v>
      </c>
      <c r="C199" s="310" t="s">
        <v>4386</v>
      </c>
      <c r="D199" s="310"/>
      <c r="E199" s="309" t="s">
        <v>4382</v>
      </c>
      <c r="F199" s="310"/>
      <c r="G199" s="309"/>
      <c r="H199" s="316"/>
      <c r="I199" s="338">
        <v>104324660</v>
      </c>
      <c r="J199" s="310" t="s">
        <v>4379</v>
      </c>
      <c r="K199" s="310"/>
      <c r="L199" s="314" t="s">
        <v>741</v>
      </c>
    </row>
    <row r="200" spans="2:12">
      <c r="B200" s="326" t="s">
        <v>4387</v>
      </c>
      <c r="C200" s="310" t="s">
        <v>4388</v>
      </c>
      <c r="D200" s="310"/>
      <c r="E200" s="309" t="s">
        <v>4143</v>
      </c>
      <c r="F200" s="310"/>
      <c r="G200" s="309"/>
      <c r="H200" s="316"/>
      <c r="I200" s="338">
        <v>70646650</v>
      </c>
      <c r="J200" s="310" t="s">
        <v>4379</v>
      </c>
      <c r="K200" s="310"/>
      <c r="L200" s="314" t="s">
        <v>741</v>
      </c>
    </row>
    <row r="201" spans="2:12">
      <c r="B201" s="326" t="s">
        <v>4389</v>
      </c>
      <c r="C201" s="310" t="s">
        <v>4126</v>
      </c>
      <c r="D201" s="310"/>
      <c r="E201" s="309" t="s">
        <v>4143</v>
      </c>
      <c r="F201" s="310"/>
      <c r="G201" s="309"/>
      <c r="H201" s="316"/>
      <c r="I201" s="338">
        <v>25059896</v>
      </c>
      <c r="J201" s="310" t="s">
        <v>4379</v>
      </c>
      <c r="K201" s="310"/>
      <c r="L201" s="314" t="s">
        <v>741</v>
      </c>
    </row>
    <row r="202" spans="2:12">
      <c r="B202" s="315" t="s">
        <v>4390</v>
      </c>
      <c r="C202" s="310" t="s">
        <v>4391</v>
      </c>
      <c r="D202" s="310"/>
      <c r="E202" s="309" t="s">
        <v>4382</v>
      </c>
      <c r="F202" s="310"/>
      <c r="G202" s="309"/>
      <c r="H202" s="316"/>
      <c r="I202" s="338">
        <v>37863000</v>
      </c>
      <c r="J202" s="310" t="s">
        <v>4379</v>
      </c>
      <c r="K202" s="310"/>
      <c r="L202" s="314" t="s">
        <v>741</v>
      </c>
    </row>
    <row r="203" spans="2:12">
      <c r="B203" s="315" t="s">
        <v>4392</v>
      </c>
      <c r="C203" s="310" t="s">
        <v>4393</v>
      </c>
      <c r="D203" s="310"/>
      <c r="E203" s="309" t="s">
        <v>4143</v>
      </c>
      <c r="F203" s="310"/>
      <c r="G203" s="309"/>
      <c r="H203" s="316"/>
      <c r="I203" s="338">
        <v>85685490</v>
      </c>
      <c r="J203" s="310" t="s">
        <v>4379</v>
      </c>
      <c r="K203" s="310"/>
      <c r="L203" s="314" t="s">
        <v>741</v>
      </c>
    </row>
    <row r="204" spans="2:12">
      <c r="B204" s="315" t="s">
        <v>4394</v>
      </c>
      <c r="C204" s="310" t="s">
        <v>4395</v>
      </c>
      <c r="D204" s="310"/>
      <c r="E204" s="309" t="s">
        <v>4143</v>
      </c>
      <c r="F204" s="310"/>
      <c r="G204" s="309"/>
      <c r="H204" s="316"/>
      <c r="I204" s="338">
        <v>41720000</v>
      </c>
      <c r="J204" s="310" t="s">
        <v>4379</v>
      </c>
      <c r="K204" s="310"/>
      <c r="L204" s="314" t="s">
        <v>741</v>
      </c>
    </row>
    <row r="205" spans="2:12">
      <c r="B205" s="326" t="s">
        <v>4396</v>
      </c>
      <c r="C205" s="310" t="s">
        <v>4397</v>
      </c>
      <c r="D205" s="310"/>
      <c r="E205" s="309" t="s">
        <v>4143</v>
      </c>
      <c r="F205" s="310"/>
      <c r="G205" s="309"/>
      <c r="H205" s="316"/>
      <c r="I205" s="338">
        <v>56240935</v>
      </c>
      <c r="J205" s="310" t="s">
        <v>4379</v>
      </c>
      <c r="K205" s="310"/>
      <c r="L205" s="314" t="s">
        <v>741</v>
      </c>
    </row>
    <row r="206" spans="2:12">
      <c r="B206" s="326"/>
      <c r="C206" s="309" t="s">
        <v>4398</v>
      </c>
      <c r="D206" s="310"/>
      <c r="E206" s="309" t="s">
        <v>4143</v>
      </c>
      <c r="F206" s="309"/>
      <c r="G206" s="309"/>
      <c r="H206" s="316"/>
      <c r="I206" s="321">
        <v>28862305</v>
      </c>
      <c r="J206" s="310" t="s">
        <v>4379</v>
      </c>
      <c r="K206" s="310"/>
      <c r="L206" s="314" t="s">
        <v>741</v>
      </c>
    </row>
    <row r="207" spans="2:12">
      <c r="B207" s="326" t="s">
        <v>4399</v>
      </c>
      <c r="C207" s="309" t="s">
        <v>4400</v>
      </c>
      <c r="D207" s="310"/>
      <c r="E207" s="309" t="s">
        <v>3877</v>
      </c>
      <c r="F207" s="310"/>
      <c r="G207" s="309"/>
      <c r="H207" s="316"/>
      <c r="I207" s="322">
        <v>70047000</v>
      </c>
      <c r="J207" s="310" t="s">
        <v>4379</v>
      </c>
      <c r="K207" s="310"/>
      <c r="L207" s="314" t="s">
        <v>741</v>
      </c>
    </row>
    <row r="208" spans="2:12">
      <c r="B208" s="326" t="s">
        <v>4313</v>
      </c>
      <c r="C208" s="309" t="s">
        <v>4401</v>
      </c>
      <c r="D208" s="310"/>
      <c r="E208" s="309" t="s">
        <v>4143</v>
      </c>
      <c r="F208" s="309"/>
      <c r="G208" s="309"/>
      <c r="H208" s="316"/>
      <c r="I208" s="321">
        <v>541399597</v>
      </c>
      <c r="J208" s="310" t="s">
        <v>4379</v>
      </c>
      <c r="K208" s="310"/>
      <c r="L208" s="314" t="s">
        <v>741</v>
      </c>
    </row>
    <row r="209" spans="2:12">
      <c r="B209" s="326" t="s">
        <v>4402</v>
      </c>
      <c r="C209" s="309" t="s">
        <v>4403</v>
      </c>
      <c r="D209" s="310"/>
      <c r="E209" s="309" t="s">
        <v>4143</v>
      </c>
      <c r="F209" s="309"/>
      <c r="G209" s="309"/>
      <c r="H209" s="316"/>
      <c r="I209" s="321">
        <v>97195000</v>
      </c>
      <c r="J209" s="310" t="s">
        <v>4379</v>
      </c>
      <c r="K209" s="310"/>
      <c r="L209" s="314" t="s">
        <v>741</v>
      </c>
    </row>
    <row r="210" spans="2:12">
      <c r="B210" s="326" t="s">
        <v>4404</v>
      </c>
      <c r="C210" s="309" t="s">
        <v>4405</v>
      </c>
      <c r="D210" s="310"/>
      <c r="E210" s="309" t="s">
        <v>4143</v>
      </c>
      <c r="F210" s="309"/>
      <c r="G210" s="309"/>
      <c r="H210" s="316"/>
      <c r="I210" s="321">
        <v>326863731</v>
      </c>
      <c r="J210" s="310" t="s">
        <v>4379</v>
      </c>
      <c r="K210" s="310"/>
      <c r="L210" s="314" t="s">
        <v>741</v>
      </c>
    </row>
    <row r="211" spans="2:12">
      <c r="B211" s="326" t="s">
        <v>4406</v>
      </c>
      <c r="C211" s="309" t="s">
        <v>4407</v>
      </c>
      <c r="D211" s="310"/>
      <c r="E211" s="309" t="s">
        <v>4143</v>
      </c>
      <c r="F211" s="309"/>
      <c r="G211" s="309"/>
      <c r="H211" s="316"/>
      <c r="I211" s="321">
        <v>252308949</v>
      </c>
      <c r="J211" s="310" t="s">
        <v>4379</v>
      </c>
      <c r="K211" s="310"/>
      <c r="L211" s="314" t="s">
        <v>741</v>
      </c>
    </row>
    <row r="212" spans="2:12">
      <c r="B212" s="326" t="s">
        <v>4408</v>
      </c>
      <c r="C212" s="309" t="s">
        <v>4409</v>
      </c>
      <c r="D212" s="310"/>
      <c r="E212" s="309" t="s">
        <v>4143</v>
      </c>
      <c r="F212" s="327"/>
      <c r="G212" s="339"/>
      <c r="H212" s="316"/>
      <c r="I212" s="340">
        <v>195390000</v>
      </c>
      <c r="J212" s="310" t="s">
        <v>4379</v>
      </c>
      <c r="K212" s="310"/>
      <c r="L212" s="314" t="s">
        <v>741</v>
      </c>
    </row>
    <row r="213" spans="2:12">
      <c r="B213" s="341" t="s">
        <v>4410</v>
      </c>
      <c r="C213" s="341" t="s">
        <v>4411</v>
      </c>
      <c r="D213" s="341"/>
      <c r="E213" s="341" t="s">
        <v>4412</v>
      </c>
      <c r="F213" s="341" t="s">
        <v>4413</v>
      </c>
      <c r="G213" s="341">
        <v>1</v>
      </c>
      <c r="H213" s="342">
        <v>65862504</v>
      </c>
      <c r="I213" s="342">
        <v>65862504</v>
      </c>
      <c r="J213" s="341" t="s">
        <v>898</v>
      </c>
      <c r="K213" s="341" t="s">
        <v>4414</v>
      </c>
      <c r="L213" s="314" t="s">
        <v>728</v>
      </c>
    </row>
    <row r="214" spans="2:12">
      <c r="B214" s="326" t="s">
        <v>4415</v>
      </c>
      <c r="C214" s="309" t="s">
        <v>4416</v>
      </c>
      <c r="D214" s="310"/>
      <c r="E214" s="309" t="s">
        <v>4417</v>
      </c>
      <c r="F214" s="309"/>
      <c r="G214" s="309"/>
      <c r="H214" s="316"/>
      <c r="I214" s="321">
        <v>143497604</v>
      </c>
      <c r="J214" s="310" t="s">
        <v>644</v>
      </c>
      <c r="K214" s="310"/>
      <c r="L214" s="314" t="s">
        <v>644</v>
      </c>
    </row>
    <row r="215" spans="2:12">
      <c r="B215" s="326" t="s">
        <v>4418</v>
      </c>
      <c r="C215" s="309" t="s">
        <v>4419</v>
      </c>
      <c r="D215" s="310"/>
      <c r="E215" s="309" t="s">
        <v>4420</v>
      </c>
      <c r="F215" s="328"/>
      <c r="G215" s="309"/>
      <c r="H215" s="316"/>
      <c r="I215" s="343">
        <v>92450000</v>
      </c>
      <c r="J215" s="310" t="s">
        <v>644</v>
      </c>
      <c r="K215" s="310"/>
      <c r="L215" s="314" t="s">
        <v>644</v>
      </c>
    </row>
    <row r="216" spans="2:12">
      <c r="B216" s="326" t="s">
        <v>4421</v>
      </c>
      <c r="C216" s="309" t="s">
        <v>4422</v>
      </c>
      <c r="D216" s="310"/>
      <c r="E216" s="309" t="s">
        <v>4423</v>
      </c>
      <c r="F216" s="309"/>
      <c r="G216" s="309"/>
      <c r="H216" s="316"/>
      <c r="I216" s="321">
        <v>77183237</v>
      </c>
      <c r="J216" s="310" t="s">
        <v>644</v>
      </c>
      <c r="K216" s="310"/>
      <c r="L216" s="314" t="s">
        <v>644</v>
      </c>
    </row>
    <row r="217" spans="2:12">
      <c r="B217" s="326" t="s">
        <v>4424</v>
      </c>
      <c r="C217" s="309" t="s">
        <v>4425</v>
      </c>
      <c r="D217" s="310"/>
      <c r="E217" s="309" t="s">
        <v>4426</v>
      </c>
      <c r="F217" s="309"/>
      <c r="G217" s="309"/>
      <c r="H217" s="316"/>
      <c r="I217" s="321">
        <v>96859800</v>
      </c>
      <c r="J217" s="310" t="s">
        <v>644</v>
      </c>
      <c r="K217" s="310"/>
      <c r="L217" s="314" t="s">
        <v>644</v>
      </c>
    </row>
    <row r="218" spans="2:12">
      <c r="B218" s="326" t="s">
        <v>4427</v>
      </c>
      <c r="C218" s="309" t="s">
        <v>4428</v>
      </c>
      <c r="D218" s="310"/>
      <c r="E218" s="309" t="s">
        <v>4429</v>
      </c>
      <c r="F218" s="309"/>
      <c r="G218" s="309"/>
      <c r="H218" s="316"/>
      <c r="I218" s="321">
        <v>111125958</v>
      </c>
      <c r="J218" s="310" t="s">
        <v>644</v>
      </c>
      <c r="K218" s="310"/>
      <c r="L218" s="314" t="s">
        <v>644</v>
      </c>
    </row>
    <row r="219" spans="2:12">
      <c r="B219" s="326" t="s">
        <v>4430</v>
      </c>
      <c r="C219" s="309" t="s">
        <v>4431</v>
      </c>
      <c r="D219" s="310"/>
      <c r="E219" s="309" t="s">
        <v>4012</v>
      </c>
      <c r="F219" s="309"/>
      <c r="G219" s="309"/>
      <c r="H219" s="316"/>
      <c r="I219" s="321">
        <v>128147151</v>
      </c>
      <c r="J219" s="310" t="s">
        <v>644</v>
      </c>
      <c r="K219" s="310"/>
      <c r="L219" s="314" t="s">
        <v>644</v>
      </c>
    </row>
    <row r="220" spans="2:12">
      <c r="B220" s="326" t="s">
        <v>4432</v>
      </c>
      <c r="C220" s="309" t="s">
        <v>4433</v>
      </c>
      <c r="D220" s="310"/>
      <c r="E220" s="309" t="s">
        <v>4434</v>
      </c>
      <c r="F220" s="310"/>
      <c r="G220" s="309"/>
      <c r="H220" s="316"/>
      <c r="I220" s="322">
        <v>66624710</v>
      </c>
      <c r="J220" s="310" t="s">
        <v>644</v>
      </c>
      <c r="K220" s="310"/>
      <c r="L220" s="314" t="s">
        <v>644</v>
      </c>
    </row>
    <row r="221" spans="2:12">
      <c r="B221" s="326" t="s">
        <v>3997</v>
      </c>
      <c r="C221" s="309" t="s">
        <v>4435</v>
      </c>
      <c r="D221" s="310"/>
      <c r="E221" s="309" t="s">
        <v>4147</v>
      </c>
      <c r="F221" s="309"/>
      <c r="G221" s="309"/>
      <c r="H221" s="316"/>
      <c r="I221" s="321">
        <v>485863830</v>
      </c>
      <c r="J221" s="310" t="s">
        <v>644</v>
      </c>
      <c r="K221" s="310"/>
      <c r="L221" s="314" t="s">
        <v>644</v>
      </c>
    </row>
    <row r="222" spans="2:12">
      <c r="B222" s="326" t="s">
        <v>4436</v>
      </c>
      <c r="C222" s="309" t="s">
        <v>4437</v>
      </c>
      <c r="D222" s="310"/>
      <c r="E222" s="309" t="s">
        <v>4438</v>
      </c>
      <c r="F222" s="310"/>
      <c r="G222" s="309"/>
      <c r="H222" s="316"/>
      <c r="I222" s="322">
        <v>90474102</v>
      </c>
      <c r="J222" s="310" t="s">
        <v>644</v>
      </c>
      <c r="K222" s="310"/>
      <c r="L222" s="314" t="s">
        <v>644</v>
      </c>
    </row>
    <row r="223" spans="2:12">
      <c r="B223" s="326" t="s">
        <v>4439</v>
      </c>
      <c r="C223" s="309" t="s">
        <v>4440</v>
      </c>
      <c r="D223" s="310"/>
      <c r="E223" s="309" t="s">
        <v>4441</v>
      </c>
      <c r="F223" s="309"/>
      <c r="G223" s="309"/>
      <c r="H223" s="316"/>
      <c r="I223" s="321">
        <v>880539414</v>
      </c>
      <c r="J223" s="310" t="s">
        <v>644</v>
      </c>
      <c r="K223" s="310"/>
      <c r="L223" s="314" t="s">
        <v>644</v>
      </c>
    </row>
    <row r="224" spans="2:12">
      <c r="B224" s="326" t="s">
        <v>4442</v>
      </c>
      <c r="C224" s="309" t="s">
        <v>4443</v>
      </c>
      <c r="D224" s="310"/>
      <c r="E224" s="309" t="s">
        <v>4444</v>
      </c>
      <c r="F224" s="309"/>
      <c r="G224" s="309"/>
      <c r="H224" s="316"/>
      <c r="I224" s="321">
        <v>269321147</v>
      </c>
      <c r="J224" s="310" t="s">
        <v>644</v>
      </c>
      <c r="K224" s="310"/>
      <c r="L224" s="314" t="s">
        <v>644</v>
      </c>
    </row>
    <row r="225" spans="2:12">
      <c r="B225" s="326" t="s">
        <v>4445</v>
      </c>
      <c r="C225" s="309" t="s">
        <v>4446</v>
      </c>
      <c r="D225" s="310"/>
      <c r="E225" s="309" t="s">
        <v>4447</v>
      </c>
      <c r="F225" s="309"/>
      <c r="G225" s="309"/>
      <c r="H225" s="316"/>
      <c r="I225" s="321">
        <v>756484000</v>
      </c>
      <c r="J225" s="310" t="s">
        <v>644</v>
      </c>
      <c r="K225" s="310"/>
      <c r="L225" s="314" t="s">
        <v>644</v>
      </c>
    </row>
    <row r="226" spans="2:12">
      <c r="B226" s="326" t="s">
        <v>4448</v>
      </c>
      <c r="C226" s="309" t="s">
        <v>4449</v>
      </c>
      <c r="D226" s="310"/>
      <c r="E226" s="309" t="s">
        <v>4450</v>
      </c>
      <c r="F226" s="310"/>
      <c r="G226" s="309"/>
      <c r="H226" s="316"/>
      <c r="I226" s="322">
        <v>292278419</v>
      </c>
      <c r="J226" s="310" t="s">
        <v>644</v>
      </c>
      <c r="K226" s="310"/>
      <c r="L226" s="314" t="s">
        <v>644</v>
      </c>
    </row>
    <row r="227" spans="2:12">
      <c r="B227" s="326" t="s">
        <v>4017</v>
      </c>
      <c r="C227" s="309" t="s">
        <v>4451</v>
      </c>
      <c r="D227" s="310"/>
      <c r="E227" s="309" t="s">
        <v>4452</v>
      </c>
      <c r="F227" s="309"/>
      <c r="G227" s="309"/>
      <c r="H227" s="316"/>
      <c r="I227" s="321">
        <v>316671527</v>
      </c>
      <c r="J227" s="310" t="s">
        <v>644</v>
      </c>
      <c r="K227" s="310"/>
      <c r="L227" s="314" t="s">
        <v>644</v>
      </c>
    </row>
    <row r="228" spans="2:12">
      <c r="B228" s="326" t="s">
        <v>4453</v>
      </c>
      <c r="C228" s="309" t="s">
        <v>4454</v>
      </c>
      <c r="D228" s="310"/>
      <c r="E228" s="309" t="s">
        <v>4455</v>
      </c>
      <c r="F228" s="309"/>
      <c r="G228" s="309"/>
      <c r="H228" s="316"/>
      <c r="I228" s="321">
        <v>85788880</v>
      </c>
      <c r="J228" s="310" t="s">
        <v>644</v>
      </c>
      <c r="K228" s="310"/>
      <c r="L228" s="314" t="s">
        <v>644</v>
      </c>
    </row>
    <row r="229" spans="2:12">
      <c r="B229" s="326" t="s">
        <v>4456</v>
      </c>
      <c r="C229" s="309" t="s">
        <v>4457</v>
      </c>
      <c r="D229" s="310"/>
      <c r="E229" s="309" t="s">
        <v>4012</v>
      </c>
      <c r="F229" s="309"/>
      <c r="G229" s="309"/>
      <c r="H229" s="316"/>
      <c r="I229" s="321">
        <v>88869067</v>
      </c>
      <c r="J229" s="310" t="s">
        <v>644</v>
      </c>
      <c r="K229" s="310"/>
      <c r="L229" s="314" t="s">
        <v>644</v>
      </c>
    </row>
    <row r="230" spans="2:12">
      <c r="B230" s="326" t="s">
        <v>4458</v>
      </c>
      <c r="C230" s="309" t="s">
        <v>4459</v>
      </c>
      <c r="D230" s="310"/>
      <c r="E230" s="309" t="s">
        <v>4460</v>
      </c>
      <c r="F230" s="309"/>
      <c r="G230" s="309"/>
      <c r="H230" s="316"/>
      <c r="I230" s="321">
        <v>43630699</v>
      </c>
      <c r="J230" s="310" t="s">
        <v>644</v>
      </c>
      <c r="K230" s="310"/>
      <c r="L230" s="314" t="s">
        <v>644</v>
      </c>
    </row>
    <row r="231" spans="2:12">
      <c r="B231" s="326" t="s">
        <v>4461</v>
      </c>
      <c r="C231" s="309" t="s">
        <v>4462</v>
      </c>
      <c r="D231" s="310"/>
      <c r="E231" s="309" t="s">
        <v>4463</v>
      </c>
      <c r="F231" s="309"/>
      <c r="G231" s="309"/>
      <c r="H231" s="316"/>
      <c r="I231" s="321">
        <v>161495902</v>
      </c>
      <c r="J231" s="310" t="s">
        <v>644</v>
      </c>
      <c r="K231" s="310"/>
      <c r="L231" s="314" t="s">
        <v>644</v>
      </c>
    </row>
    <row r="232" spans="2:12">
      <c r="B232" s="326" t="s">
        <v>4464</v>
      </c>
      <c r="C232" s="309" t="s">
        <v>4465</v>
      </c>
      <c r="D232" s="310"/>
      <c r="E232" s="309" t="s">
        <v>4143</v>
      </c>
      <c r="F232" s="309"/>
      <c r="G232" s="309"/>
      <c r="H232" s="316"/>
      <c r="I232" s="321">
        <v>435075858</v>
      </c>
      <c r="J232" s="310" t="s">
        <v>644</v>
      </c>
      <c r="K232" s="310"/>
      <c r="L232" s="314" t="s">
        <v>644</v>
      </c>
    </row>
    <row r="233" spans="2:12">
      <c r="B233" s="326" t="s">
        <v>435</v>
      </c>
      <c r="C233" s="309" t="s">
        <v>4466</v>
      </c>
      <c r="D233" s="310"/>
      <c r="E233" s="309" t="s">
        <v>4467</v>
      </c>
      <c r="F233" s="309"/>
      <c r="G233" s="309"/>
      <c r="H233" s="316"/>
      <c r="I233" s="321">
        <v>19423333836</v>
      </c>
      <c r="J233" s="310" t="s">
        <v>644</v>
      </c>
      <c r="K233" s="310"/>
      <c r="L233" s="314" t="s">
        <v>644</v>
      </c>
    </row>
    <row r="234" spans="2:12">
      <c r="B234" s="326" t="s">
        <v>3997</v>
      </c>
      <c r="C234" s="309" t="s">
        <v>4468</v>
      </c>
      <c r="D234" s="310"/>
      <c r="E234" s="309" t="s">
        <v>4469</v>
      </c>
      <c r="F234" s="309"/>
      <c r="G234" s="309"/>
      <c r="H234" s="316"/>
      <c r="I234" s="321">
        <v>420343990</v>
      </c>
      <c r="J234" s="310" t="s">
        <v>644</v>
      </c>
      <c r="K234" s="310"/>
      <c r="L234" s="314" t="s">
        <v>644</v>
      </c>
    </row>
    <row r="235" spans="2:12">
      <c r="B235" s="326" t="s">
        <v>4470</v>
      </c>
      <c r="C235" s="309" t="s">
        <v>4471</v>
      </c>
      <c r="D235" s="310"/>
      <c r="E235" s="309" t="s">
        <v>4472</v>
      </c>
      <c r="F235" s="310"/>
      <c r="G235" s="309"/>
      <c r="H235" s="316"/>
      <c r="I235" s="322">
        <v>74696622</v>
      </c>
      <c r="J235" s="310" t="s">
        <v>644</v>
      </c>
      <c r="K235" s="310"/>
      <c r="L235" s="314" t="s">
        <v>644</v>
      </c>
    </row>
    <row r="236" spans="2:12">
      <c r="B236" s="326" t="s">
        <v>439</v>
      </c>
      <c r="C236" s="309" t="s">
        <v>4378</v>
      </c>
      <c r="D236" s="310"/>
      <c r="E236" s="309" t="s">
        <v>4473</v>
      </c>
      <c r="F236" s="310"/>
      <c r="G236" s="309"/>
      <c r="H236" s="316"/>
      <c r="I236" s="322">
        <v>6830506087</v>
      </c>
      <c r="J236" s="310" t="s">
        <v>644</v>
      </c>
      <c r="K236" s="310"/>
      <c r="L236" s="314" t="s">
        <v>644</v>
      </c>
    </row>
    <row r="237" spans="2:12">
      <c r="B237" s="326" t="s">
        <v>4474</v>
      </c>
      <c r="C237" s="309" t="s">
        <v>4475</v>
      </c>
      <c r="D237" s="310"/>
      <c r="E237" s="309" t="s">
        <v>4476</v>
      </c>
      <c r="F237" s="309"/>
      <c r="G237" s="309"/>
      <c r="H237" s="316"/>
      <c r="I237" s="321">
        <v>78789681</v>
      </c>
      <c r="J237" s="310" t="s">
        <v>644</v>
      </c>
      <c r="K237" s="310"/>
      <c r="L237" s="314" t="s">
        <v>644</v>
      </c>
    </row>
    <row r="238" spans="2:12">
      <c r="B238" s="326" t="s">
        <v>4477</v>
      </c>
      <c r="C238" s="309" t="s">
        <v>4478</v>
      </c>
      <c r="D238" s="310"/>
      <c r="E238" s="309" t="s">
        <v>4479</v>
      </c>
      <c r="F238" s="309"/>
      <c r="G238" s="309"/>
      <c r="H238" s="316"/>
      <c r="I238" s="321">
        <v>42764641</v>
      </c>
      <c r="J238" s="310" t="s">
        <v>644</v>
      </c>
      <c r="K238" s="310"/>
      <c r="L238" s="314" t="s">
        <v>644</v>
      </c>
    </row>
    <row r="239" spans="2:12">
      <c r="B239" s="326" t="s">
        <v>4480</v>
      </c>
      <c r="C239" s="309" t="s">
        <v>4481</v>
      </c>
      <c r="D239" s="310"/>
      <c r="E239" s="309" t="s">
        <v>4482</v>
      </c>
      <c r="F239" s="309"/>
      <c r="G239" s="309"/>
      <c r="H239" s="316"/>
      <c r="I239" s="321">
        <v>102579248</v>
      </c>
      <c r="J239" s="310" t="s">
        <v>644</v>
      </c>
      <c r="K239" s="310"/>
      <c r="L239" s="314" t="s">
        <v>644</v>
      </c>
    </row>
    <row r="240" spans="2:12">
      <c r="B240" s="326" t="s">
        <v>4048</v>
      </c>
      <c r="C240" s="309" t="s">
        <v>4483</v>
      </c>
      <c r="D240" s="310"/>
      <c r="E240" s="309" t="s">
        <v>4484</v>
      </c>
      <c r="F240" s="309"/>
      <c r="G240" s="309"/>
      <c r="H240" s="316"/>
      <c r="I240" s="321">
        <v>1179023402</v>
      </c>
      <c r="J240" s="310" t="s">
        <v>644</v>
      </c>
      <c r="K240" s="310"/>
      <c r="L240" s="314" t="s">
        <v>644</v>
      </c>
    </row>
    <row r="241" spans="2:12">
      <c r="B241" s="326" t="s">
        <v>4485</v>
      </c>
      <c r="C241" s="309" t="s">
        <v>4486</v>
      </c>
      <c r="D241" s="310"/>
      <c r="E241" s="309" t="s">
        <v>4147</v>
      </c>
      <c r="F241" s="309"/>
      <c r="G241" s="309"/>
      <c r="H241" s="316"/>
      <c r="I241" s="321">
        <v>49110000</v>
      </c>
      <c r="J241" s="310" t="s">
        <v>644</v>
      </c>
      <c r="K241" s="310"/>
      <c r="L241" s="314" t="s">
        <v>644</v>
      </c>
    </row>
    <row r="242" spans="2:12">
      <c r="B242" s="326" t="s">
        <v>4487</v>
      </c>
      <c r="C242" s="309" t="s">
        <v>4488</v>
      </c>
      <c r="D242" s="310"/>
      <c r="E242" s="309" t="s">
        <v>4489</v>
      </c>
      <c r="F242" s="309"/>
      <c r="G242" s="309"/>
      <c r="H242" s="316"/>
      <c r="I242" s="321">
        <v>159716719</v>
      </c>
      <c r="J242" s="310" t="s">
        <v>644</v>
      </c>
      <c r="K242" s="310"/>
      <c r="L242" s="314" t="s">
        <v>644</v>
      </c>
    </row>
    <row r="243" spans="2:12">
      <c r="B243" s="326" t="s">
        <v>4490</v>
      </c>
      <c r="C243" s="309" t="s">
        <v>4491</v>
      </c>
      <c r="D243" s="310"/>
      <c r="E243" s="309" t="s">
        <v>4492</v>
      </c>
      <c r="F243" s="309"/>
      <c r="G243" s="309"/>
      <c r="H243" s="316"/>
      <c r="I243" s="321">
        <v>93250022</v>
      </c>
      <c r="J243" s="310" t="s">
        <v>644</v>
      </c>
      <c r="K243" s="310"/>
      <c r="L243" s="314" t="s">
        <v>644</v>
      </c>
    </row>
    <row r="244" spans="2:12">
      <c r="B244" s="326" t="s">
        <v>4493</v>
      </c>
      <c r="C244" s="309" t="s">
        <v>4494</v>
      </c>
      <c r="D244" s="310"/>
      <c r="E244" s="309" t="s">
        <v>4495</v>
      </c>
      <c r="F244" s="309"/>
      <c r="G244" s="309"/>
      <c r="H244" s="316"/>
      <c r="I244" s="321">
        <v>58767228</v>
      </c>
      <c r="J244" s="310" t="s">
        <v>644</v>
      </c>
      <c r="K244" s="310"/>
      <c r="L244" s="314" t="s">
        <v>644</v>
      </c>
    </row>
    <row r="245" spans="2:12">
      <c r="B245" s="326" t="s">
        <v>4063</v>
      </c>
      <c r="C245" s="309" t="s">
        <v>4496</v>
      </c>
      <c r="D245" s="310"/>
      <c r="E245" s="309" t="s">
        <v>4497</v>
      </c>
      <c r="F245" s="310"/>
      <c r="G245" s="309"/>
      <c r="H245" s="316"/>
      <c r="I245" s="322">
        <v>50111257</v>
      </c>
      <c r="J245" s="310" t="s">
        <v>644</v>
      </c>
      <c r="K245" s="310"/>
      <c r="L245" s="314" t="s">
        <v>644</v>
      </c>
    </row>
    <row r="246" spans="2:12">
      <c r="B246" s="326" t="s">
        <v>4498</v>
      </c>
      <c r="C246" s="309" t="s">
        <v>4499</v>
      </c>
      <c r="D246" s="310"/>
      <c r="E246" s="309" t="s">
        <v>4500</v>
      </c>
      <c r="F246" s="310"/>
      <c r="G246" s="309"/>
      <c r="H246" s="316"/>
      <c r="I246" s="322">
        <v>257760866</v>
      </c>
      <c r="J246" s="310" t="s">
        <v>644</v>
      </c>
      <c r="K246" s="310"/>
      <c r="L246" s="314" t="s">
        <v>644</v>
      </c>
    </row>
    <row r="247" spans="2:12">
      <c r="B247" s="315" t="s">
        <v>4501</v>
      </c>
      <c r="C247" s="310" t="s">
        <v>4502</v>
      </c>
      <c r="D247" s="310"/>
      <c r="E247" s="309" t="s">
        <v>4503</v>
      </c>
      <c r="F247" s="310"/>
      <c r="G247" s="309"/>
      <c r="H247" s="316"/>
      <c r="I247" s="336">
        <v>325078201</v>
      </c>
      <c r="J247" s="310" t="s">
        <v>644</v>
      </c>
      <c r="K247" s="310"/>
      <c r="L247" s="314" t="s">
        <v>644</v>
      </c>
    </row>
    <row r="248" spans="2:12">
      <c r="B248" s="326" t="s">
        <v>4504</v>
      </c>
      <c r="C248" s="310" t="s">
        <v>4505</v>
      </c>
      <c r="D248" s="310"/>
      <c r="E248" s="309" t="s">
        <v>4506</v>
      </c>
      <c r="F248" s="310"/>
      <c r="G248" s="309"/>
      <c r="H248" s="316"/>
      <c r="I248" s="336">
        <v>1102608488</v>
      </c>
      <c r="J248" s="310" t="s">
        <v>644</v>
      </c>
      <c r="K248" s="310"/>
      <c r="L248" s="314" t="s">
        <v>644</v>
      </c>
    </row>
    <row r="249" spans="2:12">
      <c r="B249" s="315" t="s">
        <v>4507</v>
      </c>
      <c r="C249" s="310" t="s">
        <v>4508</v>
      </c>
      <c r="D249" s="310"/>
      <c r="E249" s="309" t="s">
        <v>4509</v>
      </c>
      <c r="F249" s="310"/>
      <c r="G249" s="309"/>
      <c r="H249" s="316"/>
      <c r="I249" s="336">
        <v>213698986</v>
      </c>
      <c r="J249" s="310" t="s">
        <v>644</v>
      </c>
      <c r="K249" s="310"/>
      <c r="L249" s="314" t="s">
        <v>644</v>
      </c>
    </row>
    <row r="250" spans="2:12">
      <c r="B250" s="315" t="s">
        <v>4510</v>
      </c>
      <c r="C250" s="310" t="s">
        <v>4511</v>
      </c>
      <c r="D250" s="310"/>
      <c r="E250" s="309" t="s">
        <v>4512</v>
      </c>
      <c r="F250" s="310"/>
      <c r="G250" s="309"/>
      <c r="H250" s="316"/>
      <c r="I250" s="336">
        <v>70789031</v>
      </c>
      <c r="J250" s="310" t="s">
        <v>644</v>
      </c>
      <c r="K250" s="310"/>
      <c r="L250" s="314" t="s">
        <v>644</v>
      </c>
    </row>
    <row r="251" spans="2:12">
      <c r="B251" s="315" t="s">
        <v>4513</v>
      </c>
      <c r="C251" s="310" t="s">
        <v>4514</v>
      </c>
      <c r="D251" s="310"/>
      <c r="E251" s="309" t="s">
        <v>4515</v>
      </c>
      <c r="F251" s="310"/>
      <c r="G251" s="309"/>
      <c r="H251" s="316"/>
      <c r="I251" s="336">
        <v>63672040</v>
      </c>
      <c r="J251" s="310" t="s">
        <v>644</v>
      </c>
      <c r="K251" s="310"/>
      <c r="L251" s="314" t="s">
        <v>644</v>
      </c>
    </row>
    <row r="252" spans="2:12">
      <c r="B252" s="315" t="s">
        <v>4516</v>
      </c>
      <c r="C252" s="310" t="s">
        <v>4517</v>
      </c>
      <c r="D252" s="310"/>
      <c r="E252" s="309" t="s">
        <v>4518</v>
      </c>
      <c r="F252" s="310"/>
      <c r="G252" s="309"/>
      <c r="H252" s="316"/>
      <c r="I252" s="336">
        <v>53332400</v>
      </c>
      <c r="J252" s="310" t="s">
        <v>644</v>
      </c>
      <c r="K252" s="310"/>
      <c r="L252" s="314" t="s">
        <v>644</v>
      </c>
    </row>
    <row r="253" spans="2:12">
      <c r="B253" s="315" t="s">
        <v>4519</v>
      </c>
      <c r="C253" s="310" t="s">
        <v>4520</v>
      </c>
      <c r="D253" s="310"/>
      <c r="E253" s="309" t="s">
        <v>4521</v>
      </c>
      <c r="F253" s="310"/>
      <c r="G253" s="309"/>
      <c r="H253" s="316"/>
      <c r="I253" s="336">
        <v>157042307</v>
      </c>
      <c r="J253" s="310" t="s">
        <v>644</v>
      </c>
      <c r="K253" s="310"/>
      <c r="L253" s="314" t="s">
        <v>644</v>
      </c>
    </row>
    <row r="254" spans="2:12">
      <c r="B254" s="315" t="s">
        <v>4522</v>
      </c>
      <c r="C254" s="310" t="s">
        <v>4523</v>
      </c>
      <c r="D254" s="310"/>
      <c r="E254" s="309" t="s">
        <v>4524</v>
      </c>
      <c r="F254" s="310"/>
      <c r="G254" s="309"/>
      <c r="H254" s="316"/>
      <c r="I254" s="336">
        <v>88625243</v>
      </c>
      <c r="J254" s="310" t="s">
        <v>644</v>
      </c>
      <c r="K254" s="310"/>
      <c r="L254" s="314" t="s">
        <v>644</v>
      </c>
    </row>
    <row r="255" spans="2:12">
      <c r="B255" s="334" t="s">
        <v>4383</v>
      </c>
      <c r="C255" s="333" t="s">
        <v>4384</v>
      </c>
      <c r="D255" s="310"/>
      <c r="E255" s="333" t="s">
        <v>4525</v>
      </c>
      <c r="F255" s="310"/>
      <c r="G255" s="309"/>
      <c r="H255" s="335"/>
      <c r="I255" s="344">
        <v>887594971</v>
      </c>
      <c r="J255" s="310" t="s">
        <v>644</v>
      </c>
      <c r="K255" s="310"/>
      <c r="L255" s="314" t="s">
        <v>644</v>
      </c>
    </row>
    <row r="256" spans="2:12">
      <c r="B256" s="334" t="s">
        <v>4526</v>
      </c>
      <c r="C256" s="333" t="s">
        <v>4527</v>
      </c>
      <c r="D256" s="310"/>
      <c r="E256" s="333" t="s">
        <v>4528</v>
      </c>
      <c r="F256" s="310"/>
      <c r="G256" s="309"/>
      <c r="H256" s="335"/>
      <c r="I256" s="344">
        <v>483680770</v>
      </c>
      <c r="J256" s="310" t="s">
        <v>644</v>
      </c>
      <c r="K256" s="310"/>
      <c r="L256" s="314" t="s">
        <v>644</v>
      </c>
    </row>
    <row r="257" spans="2:12">
      <c r="B257" s="334" t="s">
        <v>4529</v>
      </c>
      <c r="C257" s="333" t="s">
        <v>4530</v>
      </c>
      <c r="D257" s="310"/>
      <c r="E257" s="333" t="s">
        <v>4531</v>
      </c>
      <c r="F257" s="310"/>
      <c r="G257" s="309"/>
      <c r="H257" s="335"/>
      <c r="I257" s="344">
        <v>33949239</v>
      </c>
      <c r="J257" s="310" t="s">
        <v>644</v>
      </c>
      <c r="K257" s="310"/>
      <c r="L257" s="314" t="s">
        <v>644</v>
      </c>
    </row>
    <row r="258" spans="2:12">
      <c r="B258" s="334" t="s">
        <v>4385</v>
      </c>
      <c r="C258" s="333" t="s">
        <v>4386</v>
      </c>
      <c r="D258" s="310"/>
      <c r="E258" s="333" t="s">
        <v>4532</v>
      </c>
      <c r="F258" s="310"/>
      <c r="G258" s="309"/>
      <c r="H258" s="335"/>
      <c r="I258" s="344">
        <v>848630582</v>
      </c>
      <c r="J258" s="310" t="s">
        <v>644</v>
      </c>
      <c r="K258" s="310"/>
      <c r="L258" s="314" t="s">
        <v>644</v>
      </c>
    </row>
    <row r="259" spans="2:12">
      <c r="B259" s="334" t="s">
        <v>4533</v>
      </c>
      <c r="C259" s="333" t="s">
        <v>4534</v>
      </c>
      <c r="D259" s="310"/>
      <c r="E259" s="333" t="s">
        <v>4535</v>
      </c>
      <c r="F259" s="310"/>
      <c r="G259" s="309"/>
      <c r="H259" s="335"/>
      <c r="I259" s="344">
        <v>27977179</v>
      </c>
      <c r="J259" s="310" t="s">
        <v>644</v>
      </c>
      <c r="K259" s="310"/>
      <c r="L259" s="314" t="s">
        <v>644</v>
      </c>
    </row>
    <row r="260" spans="2:12">
      <c r="B260" s="315" t="s">
        <v>4536</v>
      </c>
      <c r="C260" s="310" t="s">
        <v>4537</v>
      </c>
      <c r="D260" s="310"/>
      <c r="E260" s="309" t="s">
        <v>4012</v>
      </c>
      <c r="F260" s="310"/>
      <c r="G260" s="309"/>
      <c r="H260" s="316"/>
      <c r="I260" s="338">
        <v>80240000</v>
      </c>
      <c r="J260" s="310" t="s">
        <v>644</v>
      </c>
      <c r="K260" s="310"/>
      <c r="L260" s="314" t="s">
        <v>644</v>
      </c>
    </row>
    <row r="261" spans="2:12">
      <c r="B261" s="315" t="s">
        <v>4538</v>
      </c>
      <c r="C261" s="310" t="s">
        <v>4539</v>
      </c>
      <c r="D261" s="310"/>
      <c r="E261" s="309" t="s">
        <v>4540</v>
      </c>
      <c r="F261" s="310"/>
      <c r="G261" s="309"/>
      <c r="H261" s="316"/>
      <c r="I261" s="338">
        <v>38763000</v>
      </c>
      <c r="J261" s="310" t="s">
        <v>644</v>
      </c>
      <c r="K261" s="310"/>
      <c r="L261" s="314" t="s">
        <v>644</v>
      </c>
    </row>
    <row r="262" spans="2:12">
      <c r="B262" s="315" t="s">
        <v>462</v>
      </c>
      <c r="C262" s="310" t="s">
        <v>463</v>
      </c>
      <c r="D262" s="310"/>
      <c r="E262" s="309" t="s">
        <v>4143</v>
      </c>
      <c r="F262" s="310"/>
      <c r="G262" s="309"/>
      <c r="H262" s="316"/>
      <c r="I262" s="338">
        <v>57154487</v>
      </c>
      <c r="J262" s="310" t="s">
        <v>644</v>
      </c>
      <c r="K262" s="310"/>
      <c r="L262" s="314" t="s">
        <v>644</v>
      </c>
    </row>
    <row r="263" spans="2:12">
      <c r="B263" s="315" t="s">
        <v>4389</v>
      </c>
      <c r="C263" s="310" t="s">
        <v>4126</v>
      </c>
      <c r="D263" s="310"/>
      <c r="E263" s="309" t="s">
        <v>4541</v>
      </c>
      <c r="F263" s="310"/>
      <c r="G263" s="309"/>
      <c r="H263" s="316"/>
      <c r="I263" s="338">
        <v>215374922</v>
      </c>
      <c r="J263" s="310" t="s">
        <v>644</v>
      </c>
      <c r="K263" s="310"/>
      <c r="L263" s="314" t="s">
        <v>644</v>
      </c>
    </row>
    <row r="264" spans="2:12">
      <c r="B264" s="315" t="s">
        <v>4390</v>
      </c>
      <c r="C264" s="310" t="s">
        <v>4391</v>
      </c>
      <c r="D264" s="310"/>
      <c r="E264" s="309" t="s">
        <v>4542</v>
      </c>
      <c r="F264" s="310"/>
      <c r="G264" s="309"/>
      <c r="H264" s="316"/>
      <c r="I264" s="338">
        <v>2982905095</v>
      </c>
      <c r="J264" s="310" t="s">
        <v>644</v>
      </c>
      <c r="K264" s="310"/>
      <c r="L264" s="314" t="s">
        <v>644</v>
      </c>
    </row>
    <row r="265" spans="2:12">
      <c r="B265" s="326" t="s">
        <v>4392</v>
      </c>
      <c r="C265" s="310" t="s">
        <v>4393</v>
      </c>
      <c r="D265" s="310"/>
      <c r="E265" s="309" t="s">
        <v>4543</v>
      </c>
      <c r="F265" s="310"/>
      <c r="G265" s="309"/>
      <c r="H265" s="316"/>
      <c r="I265" s="338">
        <v>80975545261</v>
      </c>
      <c r="J265" s="310" t="s">
        <v>644</v>
      </c>
      <c r="K265" s="310"/>
      <c r="L265" s="314" t="s">
        <v>644</v>
      </c>
    </row>
    <row r="266" spans="2:12">
      <c r="B266" s="315" t="s">
        <v>4544</v>
      </c>
      <c r="C266" s="310" t="s">
        <v>4545</v>
      </c>
      <c r="D266" s="310"/>
      <c r="E266" s="309" t="s">
        <v>4546</v>
      </c>
      <c r="F266" s="310"/>
      <c r="G266" s="309"/>
      <c r="H266" s="316"/>
      <c r="I266" s="338">
        <v>257783152</v>
      </c>
      <c r="J266" s="310" t="s">
        <v>644</v>
      </c>
      <c r="K266" s="310"/>
      <c r="L266" s="314" t="s">
        <v>644</v>
      </c>
    </row>
    <row r="267" spans="2:12">
      <c r="B267" s="326" t="s">
        <v>4547</v>
      </c>
      <c r="C267" s="310" t="s">
        <v>4548</v>
      </c>
      <c r="D267" s="310"/>
      <c r="E267" s="309" t="s">
        <v>4382</v>
      </c>
      <c r="F267" s="310"/>
      <c r="G267" s="309"/>
      <c r="H267" s="316"/>
      <c r="I267" s="338">
        <v>320475871</v>
      </c>
      <c r="J267" s="310" t="s">
        <v>644</v>
      </c>
      <c r="K267" s="310"/>
      <c r="L267" s="314" t="s">
        <v>644</v>
      </c>
    </row>
    <row r="268" spans="2:12">
      <c r="B268" s="315" t="s">
        <v>4549</v>
      </c>
      <c r="C268" s="310" t="s">
        <v>4550</v>
      </c>
      <c r="D268" s="310"/>
      <c r="E268" s="309" t="s">
        <v>4551</v>
      </c>
      <c r="F268" s="310"/>
      <c r="G268" s="309"/>
      <c r="H268" s="316"/>
      <c r="I268" s="338">
        <v>113431988</v>
      </c>
      <c r="J268" s="310" t="s">
        <v>644</v>
      </c>
      <c r="K268" s="310"/>
      <c r="L268" s="314" t="s">
        <v>644</v>
      </c>
    </row>
    <row r="269" spans="2:12">
      <c r="B269" s="326" t="s">
        <v>4552</v>
      </c>
      <c r="C269" s="310" t="s">
        <v>4553</v>
      </c>
      <c r="D269" s="310"/>
      <c r="E269" s="309" t="s">
        <v>4554</v>
      </c>
      <c r="F269" s="310"/>
      <c r="G269" s="309"/>
      <c r="H269" s="316"/>
      <c r="I269" s="338">
        <v>91268814</v>
      </c>
      <c r="J269" s="310" t="s">
        <v>644</v>
      </c>
      <c r="K269" s="310"/>
      <c r="L269" s="314" t="s">
        <v>644</v>
      </c>
    </row>
    <row r="270" spans="2:12">
      <c r="B270" s="315" t="s">
        <v>4555</v>
      </c>
      <c r="C270" s="310" t="s">
        <v>4556</v>
      </c>
      <c r="D270" s="310"/>
      <c r="E270" s="309" t="s">
        <v>4557</v>
      </c>
      <c r="F270" s="310"/>
      <c r="G270" s="309"/>
      <c r="H270" s="316"/>
      <c r="I270" s="338">
        <v>71470760</v>
      </c>
      <c r="J270" s="310" t="s">
        <v>644</v>
      </c>
      <c r="K270" s="310"/>
      <c r="L270" s="314" t="s">
        <v>644</v>
      </c>
    </row>
    <row r="271" spans="2:12">
      <c r="B271" s="326" t="s">
        <v>4558</v>
      </c>
      <c r="C271" s="310" t="s">
        <v>4559</v>
      </c>
      <c r="D271" s="310"/>
      <c r="E271" s="309" t="s">
        <v>4560</v>
      </c>
      <c r="F271" s="310"/>
      <c r="G271" s="309"/>
      <c r="H271" s="316"/>
      <c r="I271" s="338">
        <v>36802485</v>
      </c>
      <c r="J271" s="310" t="s">
        <v>644</v>
      </c>
      <c r="K271" s="310"/>
      <c r="L271" s="314" t="s">
        <v>644</v>
      </c>
    </row>
    <row r="272" spans="2:12">
      <c r="B272" s="315" t="s">
        <v>4561</v>
      </c>
      <c r="C272" s="310" t="s">
        <v>4562</v>
      </c>
      <c r="D272" s="310"/>
      <c r="E272" s="309" t="s">
        <v>4563</v>
      </c>
      <c r="F272" s="310"/>
      <c r="G272" s="309"/>
      <c r="H272" s="316"/>
      <c r="I272" s="338">
        <v>182060230</v>
      </c>
      <c r="J272" s="310" t="s">
        <v>644</v>
      </c>
      <c r="K272" s="310"/>
      <c r="L272" s="314" t="s">
        <v>644</v>
      </c>
    </row>
    <row r="273" spans="2:12">
      <c r="B273" s="315" t="s">
        <v>4176</v>
      </c>
      <c r="C273" s="310" t="s">
        <v>4564</v>
      </c>
      <c r="D273" s="310"/>
      <c r="E273" s="309" t="s">
        <v>4565</v>
      </c>
      <c r="F273" s="310"/>
      <c r="G273" s="309"/>
      <c r="H273" s="316"/>
      <c r="I273" s="338">
        <v>37599354</v>
      </c>
      <c r="J273" s="310" t="s">
        <v>644</v>
      </c>
      <c r="K273" s="310"/>
      <c r="L273" s="314" t="s">
        <v>644</v>
      </c>
    </row>
    <row r="274" spans="2:12">
      <c r="B274" s="315" t="s">
        <v>4566</v>
      </c>
      <c r="C274" s="310" t="s">
        <v>4567</v>
      </c>
      <c r="D274" s="310"/>
      <c r="E274" s="309" t="s">
        <v>4542</v>
      </c>
      <c r="F274" s="310"/>
      <c r="G274" s="309"/>
      <c r="H274" s="316"/>
      <c r="I274" s="338">
        <v>29733016</v>
      </c>
      <c r="J274" s="310" t="s">
        <v>644</v>
      </c>
      <c r="K274" s="310"/>
      <c r="L274" s="314" t="s">
        <v>644</v>
      </c>
    </row>
    <row r="275" spans="2:12">
      <c r="B275" s="315"/>
      <c r="C275" s="310" t="s">
        <v>4568</v>
      </c>
      <c r="D275" s="310"/>
      <c r="E275" s="309" t="s">
        <v>4569</v>
      </c>
      <c r="F275" s="310"/>
      <c r="G275" s="309"/>
      <c r="H275" s="316"/>
      <c r="I275" s="338">
        <v>33545932</v>
      </c>
      <c r="J275" s="310" t="s">
        <v>644</v>
      </c>
      <c r="K275" s="310"/>
      <c r="L275" s="314" t="s">
        <v>644</v>
      </c>
    </row>
    <row r="276" spans="2:12">
      <c r="B276" s="315" t="s">
        <v>4570</v>
      </c>
      <c r="C276" s="310" t="s">
        <v>4571</v>
      </c>
      <c r="D276" s="310"/>
      <c r="E276" s="309" t="s">
        <v>4572</v>
      </c>
      <c r="F276" s="310"/>
      <c r="G276" s="309"/>
      <c r="H276" s="316"/>
      <c r="I276" s="338">
        <v>130864310</v>
      </c>
      <c r="J276" s="310" t="s">
        <v>644</v>
      </c>
      <c r="K276" s="310"/>
      <c r="L276" s="314" t="s">
        <v>644</v>
      </c>
    </row>
    <row r="277" spans="2:12">
      <c r="B277" s="315" t="s">
        <v>4573</v>
      </c>
      <c r="C277" s="310" t="s">
        <v>4574</v>
      </c>
      <c r="D277" s="310"/>
      <c r="E277" s="309" t="s">
        <v>4012</v>
      </c>
      <c r="F277" s="310"/>
      <c r="G277" s="309"/>
      <c r="H277" s="316"/>
      <c r="I277" s="338">
        <v>95546800</v>
      </c>
      <c r="J277" s="310" t="s">
        <v>644</v>
      </c>
      <c r="K277" s="310"/>
      <c r="L277" s="314" t="s">
        <v>644</v>
      </c>
    </row>
    <row r="278" spans="2:12">
      <c r="B278" s="326" t="s">
        <v>4575</v>
      </c>
      <c r="C278" s="310" t="s">
        <v>4576</v>
      </c>
      <c r="D278" s="310"/>
      <c r="E278" s="309" t="s">
        <v>4577</v>
      </c>
      <c r="F278" s="310"/>
      <c r="G278" s="309"/>
      <c r="H278" s="316"/>
      <c r="I278" s="338">
        <v>47752688</v>
      </c>
      <c r="J278" s="310" t="s">
        <v>644</v>
      </c>
      <c r="K278" s="310"/>
      <c r="L278" s="314" t="s">
        <v>644</v>
      </c>
    </row>
    <row r="279" spans="2:12">
      <c r="B279" s="315" t="s">
        <v>4578</v>
      </c>
      <c r="C279" s="310" t="s">
        <v>4579</v>
      </c>
      <c r="D279" s="310"/>
      <c r="E279" s="309" t="s">
        <v>4580</v>
      </c>
      <c r="F279" s="310"/>
      <c r="G279" s="309"/>
      <c r="H279" s="316"/>
      <c r="I279" s="338">
        <v>113645361</v>
      </c>
      <c r="J279" s="310" t="s">
        <v>644</v>
      </c>
      <c r="K279" s="310"/>
      <c r="L279" s="314" t="s">
        <v>644</v>
      </c>
    </row>
    <row r="280" spans="2:12">
      <c r="B280" s="315" t="s">
        <v>4581</v>
      </c>
      <c r="C280" s="310" t="s">
        <v>4582</v>
      </c>
      <c r="D280" s="310"/>
      <c r="E280" s="309" t="s">
        <v>4583</v>
      </c>
      <c r="F280" s="310"/>
      <c r="G280" s="309"/>
      <c r="H280" s="316"/>
      <c r="I280" s="338">
        <v>41719875</v>
      </c>
      <c r="J280" s="310" t="s">
        <v>644</v>
      </c>
      <c r="K280" s="310"/>
      <c r="L280" s="314" t="s">
        <v>644</v>
      </c>
    </row>
    <row r="281" spans="2:12">
      <c r="B281" s="326" t="s">
        <v>4584</v>
      </c>
      <c r="C281" s="310" t="s">
        <v>4585</v>
      </c>
      <c r="D281" s="310"/>
      <c r="E281" s="309" t="s">
        <v>4586</v>
      </c>
      <c r="F281" s="310"/>
      <c r="G281" s="309"/>
      <c r="H281" s="316"/>
      <c r="I281" s="338">
        <v>331663840</v>
      </c>
      <c r="J281" s="310" t="s">
        <v>644</v>
      </c>
      <c r="K281" s="310"/>
      <c r="L281" s="314" t="s">
        <v>644</v>
      </c>
    </row>
    <row r="282" spans="2:12">
      <c r="B282" s="326" t="s">
        <v>4587</v>
      </c>
      <c r="C282" s="310" t="s">
        <v>4588</v>
      </c>
      <c r="D282" s="310"/>
      <c r="E282" s="309" t="s">
        <v>4589</v>
      </c>
      <c r="F282" s="310"/>
      <c r="G282" s="309"/>
      <c r="H282" s="316"/>
      <c r="I282" s="338">
        <v>26775327</v>
      </c>
      <c r="J282" s="310" t="s">
        <v>644</v>
      </c>
      <c r="K282" s="310"/>
      <c r="L282" s="314" t="s">
        <v>644</v>
      </c>
    </row>
    <row r="283" spans="2:12">
      <c r="B283" s="315" t="s">
        <v>4590</v>
      </c>
      <c r="C283" s="310" t="s">
        <v>4591</v>
      </c>
      <c r="D283" s="310"/>
      <c r="E283" s="309" t="s">
        <v>4592</v>
      </c>
      <c r="F283" s="310"/>
      <c r="G283" s="309"/>
      <c r="H283" s="316"/>
      <c r="I283" s="338">
        <v>28887200</v>
      </c>
      <c r="J283" s="310" t="s">
        <v>644</v>
      </c>
      <c r="K283" s="310"/>
      <c r="L283" s="314" t="s">
        <v>644</v>
      </c>
    </row>
    <row r="284" spans="2:12">
      <c r="B284" s="326" t="s">
        <v>4227</v>
      </c>
      <c r="C284" s="310" t="s">
        <v>4593</v>
      </c>
      <c r="D284" s="310"/>
      <c r="E284" s="309" t="s">
        <v>4143</v>
      </c>
      <c r="F284" s="310"/>
      <c r="G284" s="309"/>
      <c r="H284" s="316"/>
      <c r="I284" s="338">
        <v>179941050</v>
      </c>
      <c r="J284" s="310" t="s">
        <v>644</v>
      </c>
      <c r="K284" s="310"/>
      <c r="L284" s="314" t="s">
        <v>644</v>
      </c>
    </row>
    <row r="285" spans="2:12">
      <c r="B285" s="315" t="s">
        <v>4594</v>
      </c>
      <c r="C285" s="310" t="s">
        <v>4595</v>
      </c>
      <c r="D285" s="310"/>
      <c r="E285" s="309" t="s">
        <v>4596</v>
      </c>
      <c r="F285" s="310"/>
      <c r="G285" s="309"/>
      <c r="H285" s="316"/>
      <c r="I285" s="338">
        <v>106950083</v>
      </c>
      <c r="J285" s="310" t="s">
        <v>644</v>
      </c>
      <c r="K285" s="310"/>
      <c r="L285" s="314" t="s">
        <v>644</v>
      </c>
    </row>
    <row r="286" spans="2:12">
      <c r="B286" s="315" t="s">
        <v>4597</v>
      </c>
      <c r="C286" s="310" t="s">
        <v>4598</v>
      </c>
      <c r="D286" s="310"/>
      <c r="E286" s="309" t="s">
        <v>4599</v>
      </c>
      <c r="F286" s="310"/>
      <c r="G286" s="309"/>
      <c r="H286" s="316"/>
      <c r="I286" s="338">
        <v>152089351</v>
      </c>
      <c r="J286" s="310" t="s">
        <v>644</v>
      </c>
      <c r="K286" s="310"/>
      <c r="L286" s="314" t="s">
        <v>644</v>
      </c>
    </row>
    <row r="287" spans="2:12">
      <c r="B287" s="315" t="s">
        <v>4600</v>
      </c>
      <c r="C287" s="310" t="s">
        <v>4601</v>
      </c>
      <c r="D287" s="310"/>
      <c r="E287" s="309" t="s">
        <v>4602</v>
      </c>
      <c r="F287" s="310"/>
      <c r="G287" s="309"/>
      <c r="H287" s="316"/>
      <c r="I287" s="338">
        <v>3206978511</v>
      </c>
      <c r="J287" s="310" t="s">
        <v>644</v>
      </c>
      <c r="K287" s="310"/>
      <c r="L287" s="314" t="s">
        <v>644</v>
      </c>
    </row>
    <row r="288" spans="2:12">
      <c r="B288" s="315" t="s">
        <v>4394</v>
      </c>
      <c r="C288" s="310" t="s">
        <v>4395</v>
      </c>
      <c r="D288" s="345"/>
      <c r="E288" s="309" t="s">
        <v>4143</v>
      </c>
      <c r="F288" s="310"/>
      <c r="G288" s="309"/>
      <c r="H288" s="316"/>
      <c r="I288" s="338">
        <v>312844168</v>
      </c>
      <c r="J288" s="310" t="s">
        <v>644</v>
      </c>
      <c r="K288" s="310"/>
      <c r="L288" s="314" t="s">
        <v>644</v>
      </c>
    </row>
    <row r="289" spans="2:12">
      <c r="B289" s="315">
        <v>8700124</v>
      </c>
      <c r="C289" s="310" t="s">
        <v>4250</v>
      </c>
      <c r="D289" s="310"/>
      <c r="E289" s="309" t="s">
        <v>4603</v>
      </c>
      <c r="F289" s="310"/>
      <c r="G289" s="309"/>
      <c r="H289" s="316"/>
      <c r="I289" s="338">
        <v>124482970</v>
      </c>
      <c r="J289" s="310" t="s">
        <v>644</v>
      </c>
      <c r="K289" s="310"/>
      <c r="L289" s="314" t="s">
        <v>644</v>
      </c>
    </row>
    <row r="290" spans="2:12">
      <c r="B290" s="315" t="s">
        <v>4604</v>
      </c>
      <c r="C290" s="310" t="s">
        <v>4605</v>
      </c>
      <c r="D290" s="310"/>
      <c r="E290" s="309" t="s">
        <v>4606</v>
      </c>
      <c r="F290" s="310"/>
      <c r="G290" s="309"/>
      <c r="H290" s="316"/>
      <c r="I290" s="338">
        <v>361660335</v>
      </c>
      <c r="J290" s="310" t="s">
        <v>644</v>
      </c>
      <c r="K290" s="310"/>
      <c r="L290" s="314" t="s">
        <v>644</v>
      </c>
    </row>
    <row r="291" spans="2:12">
      <c r="B291" s="315" t="s">
        <v>4244</v>
      </c>
      <c r="C291" s="310" t="s">
        <v>4245</v>
      </c>
      <c r="D291" s="310"/>
      <c r="E291" s="309" t="s">
        <v>4607</v>
      </c>
      <c r="F291" s="310"/>
      <c r="G291" s="309"/>
      <c r="H291" s="316"/>
      <c r="I291" s="338">
        <v>279920802</v>
      </c>
      <c r="J291" s="310" t="s">
        <v>644</v>
      </c>
      <c r="K291" s="310"/>
      <c r="L291" s="314" t="s">
        <v>644</v>
      </c>
    </row>
    <row r="292" spans="2:12">
      <c r="B292" s="326" t="s">
        <v>4608</v>
      </c>
      <c r="C292" s="310" t="s">
        <v>4609</v>
      </c>
      <c r="D292" s="310"/>
      <c r="E292" s="309" t="s">
        <v>4147</v>
      </c>
      <c r="F292" s="310"/>
      <c r="G292" s="309"/>
      <c r="H292" s="316"/>
      <c r="I292" s="338">
        <v>21874097076</v>
      </c>
      <c r="J292" s="310" t="s">
        <v>644</v>
      </c>
      <c r="K292" s="310"/>
      <c r="L292" s="314" t="s">
        <v>644</v>
      </c>
    </row>
    <row r="293" spans="2:12">
      <c r="B293" s="315" t="s">
        <v>4610</v>
      </c>
      <c r="C293" s="310" t="s">
        <v>4611</v>
      </c>
      <c r="D293" s="310"/>
      <c r="E293" s="309" t="s">
        <v>4612</v>
      </c>
      <c r="F293" s="310"/>
      <c r="G293" s="309"/>
      <c r="H293" s="316"/>
      <c r="I293" s="338">
        <v>108342080</v>
      </c>
      <c r="J293" s="310" t="s">
        <v>644</v>
      </c>
      <c r="K293" s="310"/>
      <c r="L293" s="314" t="s">
        <v>644</v>
      </c>
    </row>
    <row r="294" spans="2:12">
      <c r="B294" s="315" t="s">
        <v>4396</v>
      </c>
      <c r="C294" s="310" t="s">
        <v>4397</v>
      </c>
      <c r="D294" s="310"/>
      <c r="E294" s="309" t="s">
        <v>4613</v>
      </c>
      <c r="F294" s="310"/>
      <c r="G294" s="309"/>
      <c r="H294" s="316"/>
      <c r="I294" s="338">
        <v>32472500987</v>
      </c>
      <c r="J294" s="310" t="s">
        <v>644</v>
      </c>
      <c r="K294" s="310"/>
      <c r="L294" s="314" t="s">
        <v>644</v>
      </c>
    </row>
    <row r="295" spans="2:12">
      <c r="B295" s="315" t="s">
        <v>4614</v>
      </c>
      <c r="C295" s="310" t="s">
        <v>4615</v>
      </c>
      <c r="D295" s="310"/>
      <c r="E295" s="309" t="s">
        <v>4616</v>
      </c>
      <c r="F295" s="310"/>
      <c r="G295" s="309"/>
      <c r="H295" s="316"/>
      <c r="I295" s="338">
        <v>270368160</v>
      </c>
      <c r="J295" s="310" t="s">
        <v>644</v>
      </c>
      <c r="K295" s="310"/>
      <c r="L295" s="314" t="s">
        <v>644</v>
      </c>
    </row>
    <row r="296" spans="2:12">
      <c r="B296" s="346" t="s">
        <v>4617</v>
      </c>
      <c r="C296" s="310" t="s">
        <v>4618</v>
      </c>
      <c r="D296" s="310"/>
      <c r="E296" s="309" t="s">
        <v>4619</v>
      </c>
      <c r="F296" s="310"/>
      <c r="G296" s="309"/>
      <c r="H296" s="316"/>
      <c r="I296" s="338">
        <v>239312597</v>
      </c>
      <c r="J296" s="310" t="s">
        <v>644</v>
      </c>
      <c r="K296" s="310"/>
      <c r="L296" s="314" t="s">
        <v>644</v>
      </c>
    </row>
    <row r="297" spans="2:12">
      <c r="B297" s="315" t="s">
        <v>4620</v>
      </c>
      <c r="C297" s="310" t="s">
        <v>4621</v>
      </c>
      <c r="D297" s="310"/>
      <c r="E297" s="309" t="s">
        <v>4622</v>
      </c>
      <c r="F297" s="310"/>
      <c r="G297" s="309"/>
      <c r="H297" s="316"/>
      <c r="I297" s="338">
        <v>33257366</v>
      </c>
      <c r="J297" s="310" t="s">
        <v>644</v>
      </c>
      <c r="K297" s="310"/>
      <c r="L297" s="314" t="s">
        <v>644</v>
      </c>
    </row>
    <row r="298" spans="2:12">
      <c r="B298" s="315" t="s">
        <v>4623</v>
      </c>
      <c r="C298" s="310" t="s">
        <v>4624</v>
      </c>
      <c r="D298" s="310"/>
      <c r="E298" s="309" t="s">
        <v>4625</v>
      </c>
      <c r="F298" s="310"/>
      <c r="G298" s="309"/>
      <c r="H298" s="316"/>
      <c r="I298" s="338">
        <v>51849614</v>
      </c>
      <c r="J298" s="310" t="s">
        <v>644</v>
      </c>
      <c r="K298" s="310"/>
      <c r="L298" s="314" t="s">
        <v>644</v>
      </c>
    </row>
    <row r="299" spans="2:12">
      <c r="B299" s="326" t="s">
        <v>4396</v>
      </c>
      <c r="C299" s="310" t="s">
        <v>4626</v>
      </c>
      <c r="D299" s="310"/>
      <c r="E299" s="309" t="s">
        <v>4627</v>
      </c>
      <c r="F299" s="310"/>
      <c r="G299" s="309"/>
      <c r="H299" s="316"/>
      <c r="I299" s="338">
        <v>2315526702</v>
      </c>
      <c r="J299" s="310" t="s">
        <v>644</v>
      </c>
      <c r="K299" s="310"/>
      <c r="L299" s="314" t="s">
        <v>644</v>
      </c>
    </row>
    <row r="300" spans="2:12">
      <c r="B300" s="315" t="s">
        <v>4628</v>
      </c>
      <c r="C300" s="310" t="s">
        <v>4629</v>
      </c>
      <c r="D300" s="310"/>
      <c r="E300" s="309" t="s">
        <v>4630</v>
      </c>
      <c r="F300" s="310"/>
      <c r="G300" s="309"/>
      <c r="H300" s="316"/>
      <c r="I300" s="338">
        <v>65710892</v>
      </c>
      <c r="J300" s="310" t="s">
        <v>644</v>
      </c>
      <c r="K300" s="310"/>
      <c r="L300" s="314" t="s">
        <v>644</v>
      </c>
    </row>
    <row r="301" spans="2:12">
      <c r="B301" s="315" t="s">
        <v>4631</v>
      </c>
      <c r="C301" s="310" t="s">
        <v>4264</v>
      </c>
      <c r="D301" s="310"/>
      <c r="E301" s="309" t="s">
        <v>4632</v>
      </c>
      <c r="F301" s="310"/>
      <c r="G301" s="309"/>
      <c r="H301" s="316"/>
      <c r="I301" s="338">
        <v>59883040</v>
      </c>
      <c r="J301" s="310" t="s">
        <v>644</v>
      </c>
      <c r="K301" s="310"/>
      <c r="L301" s="314" t="s">
        <v>644</v>
      </c>
    </row>
    <row r="302" spans="2:12">
      <c r="B302" s="315" t="s">
        <v>4633</v>
      </c>
      <c r="C302" s="310" t="s">
        <v>4634</v>
      </c>
      <c r="D302" s="310"/>
      <c r="E302" s="309" t="s">
        <v>4147</v>
      </c>
      <c r="F302" s="310"/>
      <c r="G302" s="309"/>
      <c r="H302" s="316"/>
      <c r="I302" s="338">
        <v>187739600</v>
      </c>
      <c r="J302" s="310" t="s">
        <v>644</v>
      </c>
      <c r="K302" s="310"/>
      <c r="L302" s="314" t="s">
        <v>644</v>
      </c>
    </row>
    <row r="303" spans="2:12">
      <c r="B303" s="315" t="s">
        <v>4271</v>
      </c>
      <c r="C303" s="310" t="s">
        <v>4635</v>
      </c>
      <c r="D303" s="310"/>
      <c r="E303" s="309" t="s">
        <v>4606</v>
      </c>
      <c r="F303" s="310"/>
      <c r="G303" s="309"/>
      <c r="H303" s="316"/>
      <c r="I303" s="338">
        <v>486658062</v>
      </c>
      <c r="J303" s="310" t="s">
        <v>644</v>
      </c>
      <c r="K303" s="310"/>
      <c r="L303" s="314" t="s">
        <v>644</v>
      </c>
    </row>
    <row r="304" spans="2:12">
      <c r="B304" s="326" t="s">
        <v>4636</v>
      </c>
      <c r="C304" s="310" t="s">
        <v>4637</v>
      </c>
      <c r="D304" s="310"/>
      <c r="E304" s="309" t="s">
        <v>4638</v>
      </c>
      <c r="F304" s="310"/>
      <c r="G304" s="309"/>
      <c r="H304" s="316"/>
      <c r="I304" s="338">
        <v>82321066</v>
      </c>
      <c r="J304" s="310" t="s">
        <v>644</v>
      </c>
      <c r="K304" s="310"/>
      <c r="L304" s="314" t="s">
        <v>644</v>
      </c>
    </row>
    <row r="305" spans="2:12">
      <c r="B305" s="315" t="s">
        <v>4639</v>
      </c>
      <c r="C305" s="310" t="s">
        <v>4640</v>
      </c>
      <c r="D305" s="310"/>
      <c r="E305" s="309" t="s">
        <v>4641</v>
      </c>
      <c r="F305" s="310"/>
      <c r="G305" s="309"/>
      <c r="H305" s="316"/>
      <c r="I305" s="338">
        <v>661115551</v>
      </c>
      <c r="J305" s="310" t="s">
        <v>644</v>
      </c>
      <c r="K305" s="310"/>
      <c r="L305" s="314" t="s">
        <v>644</v>
      </c>
    </row>
    <row r="306" spans="2:12">
      <c r="B306" s="315" t="s">
        <v>4642</v>
      </c>
      <c r="C306" s="310" t="s">
        <v>4643</v>
      </c>
      <c r="D306" s="310"/>
      <c r="E306" s="309" t="s">
        <v>4644</v>
      </c>
      <c r="F306" s="310"/>
      <c r="G306" s="309"/>
      <c r="H306" s="316"/>
      <c r="I306" s="338">
        <v>42803164</v>
      </c>
      <c r="J306" s="310" t="s">
        <v>644</v>
      </c>
      <c r="K306" s="310"/>
      <c r="L306" s="314" t="s">
        <v>644</v>
      </c>
    </row>
    <row r="307" spans="2:12">
      <c r="B307" s="315" t="s">
        <v>4645</v>
      </c>
      <c r="C307" s="310" t="s">
        <v>4646</v>
      </c>
      <c r="D307" s="310"/>
      <c r="E307" s="309" t="s">
        <v>4647</v>
      </c>
      <c r="F307" s="310"/>
      <c r="G307" s="309"/>
      <c r="H307" s="316"/>
      <c r="I307" s="338">
        <v>151806592</v>
      </c>
      <c r="J307" s="310" t="s">
        <v>644</v>
      </c>
      <c r="K307" s="310"/>
      <c r="L307" s="314" t="s">
        <v>644</v>
      </c>
    </row>
    <row r="308" spans="2:12">
      <c r="B308" s="315" t="s">
        <v>4280</v>
      </c>
      <c r="C308" s="310" t="s">
        <v>4648</v>
      </c>
      <c r="D308" s="310"/>
      <c r="E308" s="309" t="s">
        <v>4649</v>
      </c>
      <c r="F308" s="310"/>
      <c r="G308" s="309"/>
      <c r="H308" s="316"/>
      <c r="I308" s="338">
        <v>261302912</v>
      </c>
      <c r="J308" s="310" t="s">
        <v>644</v>
      </c>
      <c r="K308" s="310"/>
      <c r="L308" s="314" t="s">
        <v>644</v>
      </c>
    </row>
    <row r="309" spans="2:12">
      <c r="B309" s="315" t="s">
        <v>4650</v>
      </c>
      <c r="C309" s="310" t="s">
        <v>4651</v>
      </c>
      <c r="D309" s="310"/>
      <c r="E309" s="309" t="s">
        <v>4652</v>
      </c>
      <c r="F309" s="310"/>
      <c r="G309" s="309"/>
      <c r="H309" s="316"/>
      <c r="I309" s="338">
        <v>136482057</v>
      </c>
      <c r="J309" s="310" t="s">
        <v>644</v>
      </c>
      <c r="K309" s="310"/>
      <c r="L309" s="314" t="s">
        <v>644</v>
      </c>
    </row>
    <row r="310" spans="2:12">
      <c r="B310" s="315" t="s">
        <v>4653</v>
      </c>
      <c r="C310" s="310" t="s">
        <v>4654</v>
      </c>
      <c r="D310" s="310"/>
      <c r="E310" s="309" t="s">
        <v>4655</v>
      </c>
      <c r="F310" s="310"/>
      <c r="G310" s="309"/>
      <c r="H310" s="316"/>
      <c r="I310" s="338">
        <v>26730581</v>
      </c>
      <c r="J310" s="310" t="s">
        <v>644</v>
      </c>
      <c r="K310" s="310"/>
      <c r="L310" s="314" t="s">
        <v>644</v>
      </c>
    </row>
    <row r="311" spans="2:12">
      <c r="B311" s="315" t="s">
        <v>4656</v>
      </c>
      <c r="C311" s="310" t="s">
        <v>4657</v>
      </c>
      <c r="D311" s="310"/>
      <c r="E311" s="309" t="s">
        <v>4658</v>
      </c>
      <c r="F311" s="310"/>
      <c r="G311" s="309"/>
      <c r="H311" s="316"/>
      <c r="I311" s="338">
        <v>558612743</v>
      </c>
      <c r="J311" s="310" t="s">
        <v>644</v>
      </c>
      <c r="K311" s="310"/>
      <c r="L311" s="314" t="s">
        <v>644</v>
      </c>
    </row>
    <row r="312" spans="2:12">
      <c r="B312" s="315" t="s">
        <v>4659</v>
      </c>
      <c r="C312" s="310" t="s">
        <v>4660</v>
      </c>
      <c r="D312" s="310"/>
      <c r="E312" s="309" t="s">
        <v>4661</v>
      </c>
      <c r="F312" s="310"/>
      <c r="G312" s="309"/>
      <c r="H312" s="316"/>
      <c r="I312" s="338">
        <v>36603600</v>
      </c>
      <c r="J312" s="310" t="s">
        <v>644</v>
      </c>
      <c r="K312" s="310"/>
      <c r="L312" s="314" t="s">
        <v>644</v>
      </c>
    </row>
    <row r="313" spans="2:12">
      <c r="B313" s="315" t="s">
        <v>322</v>
      </c>
      <c r="C313" s="310" t="s">
        <v>4662</v>
      </c>
      <c r="D313" s="310"/>
      <c r="E313" s="309" t="s">
        <v>4663</v>
      </c>
      <c r="F313" s="310"/>
      <c r="G313" s="309"/>
      <c r="H313" s="316"/>
      <c r="I313" s="338">
        <v>147815276</v>
      </c>
      <c r="J313" s="310" t="s">
        <v>644</v>
      </c>
      <c r="K313" s="310"/>
      <c r="L313" s="314" t="s">
        <v>644</v>
      </c>
    </row>
    <row r="314" spans="2:12">
      <c r="B314" s="315" t="s">
        <v>4664</v>
      </c>
      <c r="C314" s="310" t="s">
        <v>4665</v>
      </c>
      <c r="D314" s="310"/>
      <c r="E314" s="309" t="s">
        <v>4666</v>
      </c>
      <c r="F314" s="310"/>
      <c r="G314" s="309"/>
      <c r="H314" s="316"/>
      <c r="I314" s="338">
        <v>62992744</v>
      </c>
      <c r="J314" s="310" t="s">
        <v>644</v>
      </c>
      <c r="K314" s="310"/>
      <c r="L314" s="314" t="s">
        <v>644</v>
      </c>
    </row>
    <row r="315" spans="2:12">
      <c r="B315" s="315" t="s">
        <v>4667</v>
      </c>
      <c r="C315" s="310" t="s">
        <v>4668</v>
      </c>
      <c r="D315" s="310"/>
      <c r="E315" s="309" t="s">
        <v>4669</v>
      </c>
      <c r="F315" s="310"/>
      <c r="G315" s="309"/>
      <c r="H315" s="316"/>
      <c r="I315" s="338">
        <v>288043942</v>
      </c>
      <c r="J315" s="310" t="s">
        <v>644</v>
      </c>
      <c r="K315" s="310"/>
      <c r="L315" s="314" t="s">
        <v>644</v>
      </c>
    </row>
    <row r="316" spans="2:12">
      <c r="B316" s="326" t="s">
        <v>576</v>
      </c>
      <c r="C316" s="310" t="s">
        <v>4670</v>
      </c>
      <c r="D316" s="310"/>
      <c r="E316" s="309" t="s">
        <v>4671</v>
      </c>
      <c r="F316" s="310"/>
      <c r="G316" s="309"/>
      <c r="H316" s="316"/>
      <c r="I316" s="338">
        <v>3246147802</v>
      </c>
      <c r="J316" s="310" t="s">
        <v>644</v>
      </c>
      <c r="K316" s="310"/>
      <c r="L316" s="314" t="s">
        <v>644</v>
      </c>
    </row>
    <row r="317" spans="2:12">
      <c r="B317" s="326" t="s">
        <v>4672</v>
      </c>
      <c r="C317" s="310" t="s">
        <v>4673</v>
      </c>
      <c r="D317" s="310"/>
      <c r="E317" s="309" t="s">
        <v>4674</v>
      </c>
      <c r="F317" s="310"/>
      <c r="G317" s="309"/>
      <c r="H317" s="316"/>
      <c r="I317" s="338">
        <v>852226037</v>
      </c>
      <c r="J317" s="313" t="s">
        <v>644</v>
      </c>
      <c r="K317" s="310"/>
      <c r="L317" s="314" t="s">
        <v>644</v>
      </c>
    </row>
    <row r="318" spans="2:12">
      <c r="B318" s="315" t="s">
        <v>4675</v>
      </c>
      <c r="C318" s="310" t="s">
        <v>4676</v>
      </c>
      <c r="D318" s="310"/>
      <c r="E318" s="309" t="s">
        <v>4143</v>
      </c>
      <c r="F318" s="310"/>
      <c r="G318" s="309"/>
      <c r="H318" s="316"/>
      <c r="I318" s="338">
        <v>3836639828</v>
      </c>
      <c r="J318" s="313" t="s">
        <v>644</v>
      </c>
      <c r="K318" s="310"/>
      <c r="L318" s="314" t="s">
        <v>644</v>
      </c>
    </row>
    <row r="319" spans="2:12">
      <c r="B319" s="315" t="s">
        <v>4677</v>
      </c>
      <c r="C319" s="310" t="s">
        <v>4678</v>
      </c>
      <c r="D319" s="310"/>
      <c r="E319" s="309" t="s">
        <v>4679</v>
      </c>
      <c r="F319" s="310"/>
      <c r="G319" s="309"/>
      <c r="H319" s="316"/>
      <c r="I319" s="338">
        <v>32456800</v>
      </c>
      <c r="J319" s="313" t="s">
        <v>644</v>
      </c>
      <c r="K319" s="310"/>
      <c r="L319" s="314" t="s">
        <v>644</v>
      </c>
    </row>
    <row r="320" spans="2:12">
      <c r="B320" s="326" t="s">
        <v>4680</v>
      </c>
      <c r="C320" s="310" t="s">
        <v>4681</v>
      </c>
      <c r="D320" s="310"/>
      <c r="E320" s="309" t="s">
        <v>898</v>
      </c>
      <c r="F320" s="310"/>
      <c r="G320" s="309"/>
      <c r="H320" s="316"/>
      <c r="I320" s="338">
        <v>48300000</v>
      </c>
      <c r="J320" s="313" t="s">
        <v>644</v>
      </c>
      <c r="K320" s="310"/>
      <c r="L320" s="314" t="s">
        <v>644</v>
      </c>
    </row>
    <row r="321" spans="2:12">
      <c r="B321" s="326" t="s">
        <v>4402</v>
      </c>
      <c r="C321" s="310" t="s">
        <v>4403</v>
      </c>
      <c r="D321" s="310"/>
      <c r="E321" s="309" t="s">
        <v>4682</v>
      </c>
      <c r="F321" s="310"/>
      <c r="G321" s="309"/>
      <c r="H321" s="316"/>
      <c r="I321" s="338">
        <v>322175639</v>
      </c>
      <c r="J321" s="313" t="s">
        <v>644</v>
      </c>
      <c r="K321" s="310"/>
      <c r="L321" s="314" t="s">
        <v>644</v>
      </c>
    </row>
    <row r="322" spans="2:12">
      <c r="B322" s="315" t="s">
        <v>4683</v>
      </c>
      <c r="C322" s="310" t="s">
        <v>4684</v>
      </c>
      <c r="D322" s="310"/>
      <c r="E322" s="309" t="s">
        <v>4625</v>
      </c>
      <c r="F322" s="310"/>
      <c r="G322" s="309"/>
      <c r="H322" s="316"/>
      <c r="I322" s="338">
        <v>1533599116</v>
      </c>
      <c r="J322" s="313" t="s">
        <v>644</v>
      </c>
      <c r="K322" s="310"/>
      <c r="L322" s="314" t="s">
        <v>644</v>
      </c>
    </row>
    <row r="323" spans="2:12">
      <c r="B323" s="315" t="s">
        <v>4685</v>
      </c>
      <c r="C323" s="310" t="s">
        <v>4686</v>
      </c>
      <c r="D323" s="310"/>
      <c r="E323" s="309" t="s">
        <v>4687</v>
      </c>
      <c r="F323" s="310"/>
      <c r="G323" s="309"/>
      <c r="H323" s="316"/>
      <c r="I323" s="338">
        <v>117241680</v>
      </c>
      <c r="J323" s="313" t="s">
        <v>644</v>
      </c>
      <c r="K323" s="310"/>
      <c r="L323" s="314" t="s">
        <v>644</v>
      </c>
    </row>
    <row r="324" spans="2:12">
      <c r="B324" s="326" t="s">
        <v>4316</v>
      </c>
      <c r="C324" s="310" t="s">
        <v>4317</v>
      </c>
      <c r="D324" s="310"/>
      <c r="E324" s="309" t="s">
        <v>4688</v>
      </c>
      <c r="F324" s="310"/>
      <c r="G324" s="309"/>
      <c r="H324" s="316"/>
      <c r="I324" s="338">
        <v>26869114</v>
      </c>
      <c r="J324" s="313" t="s">
        <v>644</v>
      </c>
      <c r="K324" s="310"/>
      <c r="L324" s="314" t="s">
        <v>644</v>
      </c>
    </row>
    <row r="325" spans="2:12">
      <c r="B325" s="315" t="s">
        <v>4689</v>
      </c>
      <c r="C325" s="310" t="s">
        <v>4690</v>
      </c>
      <c r="D325" s="310"/>
      <c r="E325" s="309" t="s">
        <v>4691</v>
      </c>
      <c r="F325" s="310"/>
      <c r="G325" s="309"/>
      <c r="H325" s="316"/>
      <c r="I325" s="338">
        <v>211149298</v>
      </c>
      <c r="J325" s="313" t="s">
        <v>644</v>
      </c>
      <c r="K325" s="310"/>
      <c r="L325" s="314" t="s">
        <v>644</v>
      </c>
    </row>
    <row r="326" spans="2:12">
      <c r="B326" s="326" t="s">
        <v>4692</v>
      </c>
      <c r="C326" s="310" t="s">
        <v>4693</v>
      </c>
      <c r="D326" s="310"/>
      <c r="E326" s="309" t="s">
        <v>4694</v>
      </c>
      <c r="F326" s="310"/>
      <c r="G326" s="309"/>
      <c r="H326" s="316"/>
      <c r="I326" s="338">
        <v>29905354</v>
      </c>
      <c r="J326" s="313" t="s">
        <v>644</v>
      </c>
      <c r="K326" s="310"/>
      <c r="L326" s="314" t="s">
        <v>644</v>
      </c>
    </row>
    <row r="327" spans="2:12">
      <c r="B327" s="315" t="s">
        <v>4695</v>
      </c>
      <c r="C327" s="310" t="s">
        <v>4696</v>
      </c>
      <c r="D327" s="310"/>
      <c r="E327" s="309" t="s">
        <v>4438</v>
      </c>
      <c r="F327" s="310"/>
      <c r="G327" s="309"/>
      <c r="H327" s="316"/>
      <c r="I327" s="338">
        <v>128569243</v>
      </c>
      <c r="J327" s="313" t="s">
        <v>644</v>
      </c>
      <c r="K327" s="310"/>
      <c r="L327" s="314" t="s">
        <v>644</v>
      </c>
    </row>
    <row r="328" spans="2:12">
      <c r="B328" s="326" t="s">
        <v>4322</v>
      </c>
      <c r="C328" s="310" t="s">
        <v>4697</v>
      </c>
      <c r="D328" s="310"/>
      <c r="E328" s="309" t="s">
        <v>4698</v>
      </c>
      <c r="F328" s="310"/>
      <c r="G328" s="309"/>
      <c r="H328" s="316"/>
      <c r="I328" s="338">
        <v>5947430538</v>
      </c>
      <c r="J328" s="313" t="s">
        <v>644</v>
      </c>
      <c r="K328" s="310"/>
      <c r="L328" s="314" t="s">
        <v>644</v>
      </c>
    </row>
    <row r="329" spans="2:12">
      <c r="B329" s="326" t="s">
        <v>4699</v>
      </c>
      <c r="C329" s="310" t="s">
        <v>4700</v>
      </c>
      <c r="D329" s="310"/>
      <c r="E329" s="309" t="s">
        <v>4701</v>
      </c>
      <c r="F329" s="310"/>
      <c r="G329" s="309"/>
      <c r="H329" s="316"/>
      <c r="I329" s="338">
        <v>475447220</v>
      </c>
      <c r="J329" s="313" t="s">
        <v>644</v>
      </c>
      <c r="K329" s="310"/>
      <c r="L329" s="314" t="s">
        <v>644</v>
      </c>
    </row>
    <row r="330" spans="2:12">
      <c r="B330" s="315" t="s">
        <v>4702</v>
      </c>
      <c r="C330" s="310" t="s">
        <v>4703</v>
      </c>
      <c r="D330" s="310"/>
      <c r="E330" s="309" t="s">
        <v>4704</v>
      </c>
      <c r="F330" s="310"/>
      <c r="G330" s="309"/>
      <c r="H330" s="316"/>
      <c r="I330" s="338">
        <v>61202952</v>
      </c>
      <c r="J330" s="313" t="s">
        <v>644</v>
      </c>
      <c r="K330" s="310"/>
      <c r="L330" s="314" t="s">
        <v>644</v>
      </c>
    </row>
    <row r="331" spans="2:12">
      <c r="B331" s="315" t="s">
        <v>4705</v>
      </c>
      <c r="C331" s="310" t="s">
        <v>4706</v>
      </c>
      <c r="D331" s="310"/>
      <c r="E331" s="309" t="s">
        <v>4707</v>
      </c>
      <c r="F331" s="310"/>
      <c r="G331" s="309"/>
      <c r="H331" s="316"/>
      <c r="I331" s="338">
        <v>446282320</v>
      </c>
      <c r="J331" s="313" t="s">
        <v>644</v>
      </c>
      <c r="K331" s="310"/>
      <c r="L331" s="314" t="s">
        <v>644</v>
      </c>
    </row>
    <row r="332" spans="2:12">
      <c r="B332" s="315" t="s">
        <v>4708</v>
      </c>
      <c r="C332" s="310" t="s">
        <v>4709</v>
      </c>
      <c r="D332" s="310"/>
      <c r="E332" s="309" t="s">
        <v>4012</v>
      </c>
      <c r="F332" s="310"/>
      <c r="G332" s="309"/>
      <c r="H332" s="316"/>
      <c r="I332" s="338">
        <v>41861500</v>
      </c>
      <c r="J332" s="313" t="s">
        <v>644</v>
      </c>
      <c r="K332" s="310"/>
      <c r="L332" s="314" t="s">
        <v>644</v>
      </c>
    </row>
    <row r="333" spans="2:12">
      <c r="B333" s="326" t="s">
        <v>4710</v>
      </c>
      <c r="C333" s="310" t="s">
        <v>4711</v>
      </c>
      <c r="D333" s="310"/>
      <c r="E333" s="309" t="s">
        <v>4712</v>
      </c>
      <c r="F333" s="310"/>
      <c r="G333" s="309"/>
      <c r="H333" s="316"/>
      <c r="I333" s="338">
        <v>580078614</v>
      </c>
      <c r="J333" s="313" t="s">
        <v>644</v>
      </c>
      <c r="K333" s="310"/>
      <c r="L333" s="314" t="s">
        <v>644</v>
      </c>
    </row>
    <row r="334" spans="2:12">
      <c r="B334" s="315" t="s">
        <v>4325</v>
      </c>
      <c r="C334" s="310" t="s">
        <v>4326</v>
      </c>
      <c r="D334" s="310"/>
      <c r="E334" s="309" t="s">
        <v>4012</v>
      </c>
      <c r="F334" s="310"/>
      <c r="G334" s="309"/>
      <c r="H334" s="316"/>
      <c r="I334" s="338">
        <v>386017849</v>
      </c>
      <c r="J334" s="313" t="s">
        <v>644</v>
      </c>
      <c r="K334" s="310"/>
      <c r="L334" s="314" t="s">
        <v>644</v>
      </c>
    </row>
    <row r="335" spans="2:12">
      <c r="B335" s="315" t="s">
        <v>4713</v>
      </c>
      <c r="C335" s="310" t="s">
        <v>4714</v>
      </c>
      <c r="D335" s="310"/>
      <c r="E335" s="309" t="s">
        <v>4012</v>
      </c>
      <c r="F335" s="310"/>
      <c r="G335" s="309"/>
      <c r="H335" s="316"/>
      <c r="I335" s="338">
        <v>65208000</v>
      </c>
      <c r="J335" s="313" t="s">
        <v>644</v>
      </c>
      <c r="K335" s="310"/>
      <c r="L335" s="314" t="s">
        <v>644</v>
      </c>
    </row>
    <row r="336" spans="2:12">
      <c r="B336" s="326" t="s">
        <v>4715</v>
      </c>
      <c r="C336" s="310" t="s">
        <v>4716</v>
      </c>
      <c r="D336" s="310"/>
      <c r="E336" s="309" t="s">
        <v>4717</v>
      </c>
      <c r="F336" s="310"/>
      <c r="G336" s="309"/>
      <c r="H336" s="316"/>
      <c r="I336" s="338">
        <v>52923262</v>
      </c>
      <c r="J336" s="313" t="s">
        <v>644</v>
      </c>
      <c r="K336" s="310"/>
      <c r="L336" s="314" t="s">
        <v>644</v>
      </c>
    </row>
    <row r="337" spans="2:12">
      <c r="B337" s="326" t="s">
        <v>4718</v>
      </c>
      <c r="C337" s="310" t="s">
        <v>4719</v>
      </c>
      <c r="D337" s="310"/>
      <c r="E337" s="309" t="s">
        <v>4720</v>
      </c>
      <c r="F337" s="310"/>
      <c r="G337" s="309"/>
      <c r="H337" s="316"/>
      <c r="I337" s="338">
        <v>203465929</v>
      </c>
      <c r="J337" s="313" t="s">
        <v>644</v>
      </c>
      <c r="K337" s="310"/>
      <c r="L337" s="314" t="s">
        <v>644</v>
      </c>
    </row>
    <row r="338" spans="2:12">
      <c r="B338" s="326" t="s">
        <v>4721</v>
      </c>
      <c r="C338" s="310" t="s">
        <v>4722</v>
      </c>
      <c r="D338" s="310"/>
      <c r="E338" s="309" t="s">
        <v>4723</v>
      </c>
      <c r="F338" s="310"/>
      <c r="G338" s="309"/>
      <c r="H338" s="316"/>
      <c r="I338" s="338">
        <v>84249910</v>
      </c>
      <c r="J338" s="313" t="s">
        <v>644</v>
      </c>
      <c r="K338" s="310"/>
      <c r="L338" s="314" t="s">
        <v>644</v>
      </c>
    </row>
    <row r="339" spans="2:12">
      <c r="B339" s="315" t="s">
        <v>4724</v>
      </c>
      <c r="C339" s="310" t="s">
        <v>4725</v>
      </c>
      <c r="D339" s="310"/>
      <c r="E339" s="309" t="s">
        <v>4726</v>
      </c>
      <c r="F339" s="310"/>
      <c r="G339" s="309"/>
      <c r="H339" s="316"/>
      <c r="I339" s="338">
        <v>70034750</v>
      </c>
      <c r="J339" s="313" t="s">
        <v>644</v>
      </c>
      <c r="K339" s="310"/>
      <c r="L339" s="314" t="s">
        <v>644</v>
      </c>
    </row>
    <row r="340" spans="2:12">
      <c r="B340" s="326" t="s">
        <v>4727</v>
      </c>
      <c r="C340" s="310" t="s">
        <v>4728</v>
      </c>
      <c r="D340" s="310"/>
      <c r="E340" s="309" t="s">
        <v>4729</v>
      </c>
      <c r="F340" s="310"/>
      <c r="G340" s="309"/>
      <c r="H340" s="316"/>
      <c r="I340" s="338">
        <v>529789058</v>
      </c>
      <c r="J340" s="313" t="s">
        <v>644</v>
      </c>
      <c r="K340" s="310"/>
      <c r="L340" s="314" t="s">
        <v>644</v>
      </c>
    </row>
    <row r="341" spans="2:12">
      <c r="B341" s="315" t="s">
        <v>4730</v>
      </c>
      <c r="C341" s="310" t="s">
        <v>4731</v>
      </c>
      <c r="D341" s="310"/>
      <c r="E341" s="309" t="s">
        <v>898</v>
      </c>
      <c r="F341" s="310"/>
      <c r="G341" s="309"/>
      <c r="H341" s="316"/>
      <c r="I341" s="338">
        <v>447700172</v>
      </c>
      <c r="J341" s="313" t="s">
        <v>644</v>
      </c>
      <c r="K341" s="310"/>
      <c r="L341" s="314" t="s">
        <v>644</v>
      </c>
    </row>
    <row r="342" spans="2:12">
      <c r="B342" s="315" t="s">
        <v>4732</v>
      </c>
      <c r="C342" s="310" t="s">
        <v>4733</v>
      </c>
      <c r="D342" s="310"/>
      <c r="E342" s="309" t="s">
        <v>898</v>
      </c>
      <c r="F342" s="310"/>
      <c r="G342" s="309"/>
      <c r="H342" s="316"/>
      <c r="I342" s="338">
        <v>43081572</v>
      </c>
      <c r="J342" s="313" t="s">
        <v>644</v>
      </c>
      <c r="K342" s="310"/>
      <c r="L342" s="314" t="s">
        <v>644</v>
      </c>
    </row>
    <row r="343" spans="2:12">
      <c r="B343" s="315" t="s">
        <v>4734</v>
      </c>
      <c r="C343" s="310" t="s">
        <v>4735</v>
      </c>
      <c r="D343" s="310"/>
      <c r="E343" s="309" t="s">
        <v>4736</v>
      </c>
      <c r="F343" s="310"/>
      <c r="G343" s="309"/>
      <c r="H343" s="316"/>
      <c r="I343" s="338">
        <v>51008514</v>
      </c>
      <c r="J343" s="313" t="s">
        <v>644</v>
      </c>
      <c r="K343" s="310"/>
      <c r="L343" s="314" t="s">
        <v>644</v>
      </c>
    </row>
    <row r="344" spans="2:12">
      <c r="B344" s="315" t="s">
        <v>489</v>
      </c>
      <c r="C344" s="310" t="s">
        <v>4737</v>
      </c>
      <c r="D344" s="310"/>
      <c r="E344" s="309" t="s">
        <v>4738</v>
      </c>
      <c r="F344" s="310"/>
      <c r="G344" s="309"/>
      <c r="H344" s="316"/>
      <c r="I344" s="338">
        <v>361981</v>
      </c>
      <c r="J344" s="313"/>
      <c r="K344" s="310"/>
      <c r="L344" s="314" t="s">
        <v>4739</v>
      </c>
    </row>
    <row r="345" spans="2:12">
      <c r="B345" s="315" t="s">
        <v>4740</v>
      </c>
      <c r="C345" s="310" t="s">
        <v>4741</v>
      </c>
      <c r="D345" s="310"/>
      <c r="E345" s="309" t="s">
        <v>4742</v>
      </c>
      <c r="F345" s="310"/>
      <c r="G345" s="309"/>
      <c r="H345" s="316"/>
      <c r="I345" s="338">
        <v>30520000</v>
      </c>
      <c r="J345" s="313"/>
      <c r="K345" s="310"/>
      <c r="L345" s="314" t="s">
        <v>4739</v>
      </c>
    </row>
    <row r="346" spans="2:12">
      <c r="B346" s="315" t="s">
        <v>4743</v>
      </c>
      <c r="C346" s="310" t="s">
        <v>4744</v>
      </c>
      <c r="D346" s="310"/>
      <c r="E346" s="309" t="s">
        <v>4745</v>
      </c>
      <c r="F346" s="310"/>
      <c r="G346" s="309"/>
      <c r="H346" s="316"/>
      <c r="I346" s="338">
        <v>588000</v>
      </c>
      <c r="J346" s="313"/>
      <c r="K346" s="310"/>
      <c r="L346" s="314" t="s">
        <v>4739</v>
      </c>
    </row>
    <row r="347" spans="2:12">
      <c r="B347" s="315" t="s">
        <v>4746</v>
      </c>
      <c r="C347" s="310" t="s">
        <v>4747</v>
      </c>
      <c r="D347" s="310"/>
      <c r="E347" s="309" t="s">
        <v>4748</v>
      </c>
      <c r="F347" s="310"/>
      <c r="G347" s="309"/>
      <c r="H347" s="316"/>
      <c r="I347" s="338">
        <v>1100000</v>
      </c>
      <c r="J347" s="313"/>
      <c r="K347" s="310"/>
      <c r="L347" s="314" t="s">
        <v>4739</v>
      </c>
    </row>
    <row r="348" spans="2:12">
      <c r="B348" s="315" t="s">
        <v>4749</v>
      </c>
      <c r="C348" s="310" t="s">
        <v>4750</v>
      </c>
      <c r="D348" s="310"/>
      <c r="E348" s="309" t="s">
        <v>4751</v>
      </c>
      <c r="F348" s="310"/>
      <c r="G348" s="309"/>
      <c r="H348" s="316"/>
      <c r="I348" s="338">
        <v>1600000</v>
      </c>
      <c r="J348" s="313"/>
      <c r="K348" s="310"/>
      <c r="L348" s="314" t="s">
        <v>4739</v>
      </c>
    </row>
    <row r="349" spans="2:12">
      <c r="B349" s="315" t="s">
        <v>4752</v>
      </c>
      <c r="C349" s="310" t="s">
        <v>4753</v>
      </c>
      <c r="D349" s="310"/>
      <c r="E349" s="309" t="s">
        <v>4754</v>
      </c>
      <c r="F349" s="310"/>
      <c r="G349" s="309"/>
      <c r="H349" s="316"/>
      <c r="I349" s="338">
        <v>2000000</v>
      </c>
      <c r="J349" s="313"/>
      <c r="K349" s="310"/>
      <c r="L349" s="314" t="s">
        <v>4739</v>
      </c>
    </row>
    <row r="350" spans="2:12">
      <c r="B350" s="315" t="s">
        <v>4755</v>
      </c>
      <c r="C350" s="310" t="s">
        <v>4756</v>
      </c>
      <c r="D350" s="310"/>
      <c r="E350" s="309" t="s">
        <v>4757</v>
      </c>
      <c r="F350" s="310"/>
      <c r="G350" s="309"/>
      <c r="H350" s="316"/>
      <c r="I350" s="338">
        <v>1500000</v>
      </c>
      <c r="J350" s="313"/>
      <c r="K350" s="310"/>
      <c r="L350" s="314" t="s">
        <v>4739</v>
      </c>
    </row>
    <row r="351" spans="2:12">
      <c r="B351" s="315" t="s">
        <v>4758</v>
      </c>
      <c r="C351" s="310" t="s">
        <v>4759</v>
      </c>
      <c r="D351" s="310"/>
      <c r="E351" s="309" t="s">
        <v>4760</v>
      </c>
      <c r="F351" s="310"/>
      <c r="G351" s="309"/>
      <c r="H351" s="316"/>
      <c r="I351" s="338">
        <v>1137960</v>
      </c>
      <c r="J351" s="313"/>
      <c r="K351" s="310"/>
      <c r="L351" s="314" t="s">
        <v>4739</v>
      </c>
    </row>
    <row r="352" spans="2:12">
      <c r="B352" s="315" t="s">
        <v>4761</v>
      </c>
      <c r="C352" s="310" t="s">
        <v>4762</v>
      </c>
      <c r="D352" s="310"/>
      <c r="E352" s="309" t="s">
        <v>4763</v>
      </c>
      <c r="F352" s="310"/>
      <c r="G352" s="309"/>
      <c r="H352" s="316"/>
      <c r="I352" s="338">
        <v>924000</v>
      </c>
      <c r="J352" s="313"/>
      <c r="K352" s="310"/>
      <c r="L352" s="314" t="s">
        <v>4739</v>
      </c>
    </row>
    <row r="353" spans="2:12">
      <c r="B353" s="315"/>
      <c r="C353" s="310" t="s">
        <v>4764</v>
      </c>
      <c r="D353" s="310"/>
      <c r="E353" s="309" t="s">
        <v>4765</v>
      </c>
      <c r="F353" s="310"/>
      <c r="G353" s="309"/>
      <c r="H353" s="316"/>
      <c r="I353" s="338">
        <v>750000</v>
      </c>
      <c r="J353" s="313"/>
      <c r="K353" s="310"/>
      <c r="L353" s="314" t="s">
        <v>4739</v>
      </c>
    </row>
    <row r="354" spans="2:12">
      <c r="B354" s="315" t="s">
        <v>4752</v>
      </c>
      <c r="C354" s="310" t="s">
        <v>4753</v>
      </c>
      <c r="D354" s="310"/>
      <c r="E354" s="309" t="s">
        <v>4754</v>
      </c>
      <c r="F354" s="310"/>
      <c r="G354" s="309"/>
      <c r="H354" s="316"/>
      <c r="I354" s="338">
        <v>676550</v>
      </c>
      <c r="J354" s="313"/>
      <c r="K354" s="310"/>
      <c r="L354" s="314" t="s">
        <v>4739</v>
      </c>
    </row>
    <row r="355" spans="2:12">
      <c r="B355" s="315" t="s">
        <v>4766</v>
      </c>
      <c r="C355" s="310" t="s">
        <v>4767</v>
      </c>
      <c r="D355" s="310"/>
      <c r="E355" s="309" t="s">
        <v>4768</v>
      </c>
      <c r="F355" s="310"/>
      <c r="G355" s="309"/>
      <c r="H355" s="316"/>
      <c r="I355" s="338">
        <v>400000</v>
      </c>
      <c r="J355" s="313"/>
      <c r="K355" s="310"/>
      <c r="L355" s="314" t="s">
        <v>4739</v>
      </c>
    </row>
    <row r="356" spans="2:12">
      <c r="B356" s="315"/>
      <c r="C356" s="310" t="s">
        <v>4769</v>
      </c>
      <c r="D356" s="310"/>
      <c r="E356" s="309" t="s">
        <v>4770</v>
      </c>
      <c r="F356" s="310"/>
      <c r="G356" s="309"/>
      <c r="H356" s="316"/>
      <c r="I356" s="338">
        <v>1472001</v>
      </c>
      <c r="J356" s="313"/>
      <c r="K356" s="310"/>
      <c r="L356" s="314" t="s">
        <v>4739</v>
      </c>
    </row>
    <row r="357" spans="2:12">
      <c r="B357" s="315"/>
      <c r="C357" s="310" t="s">
        <v>4771</v>
      </c>
      <c r="D357" s="310"/>
      <c r="E357" s="309" t="s">
        <v>4772</v>
      </c>
      <c r="F357" s="310"/>
      <c r="G357" s="309"/>
      <c r="H357" s="316"/>
      <c r="I357" s="338">
        <v>340000</v>
      </c>
      <c r="J357" s="313"/>
      <c r="K357" s="310"/>
      <c r="L357" s="314" t="s">
        <v>4739</v>
      </c>
    </row>
    <row r="358" spans="2:12">
      <c r="B358" s="315"/>
      <c r="C358" s="310" t="s">
        <v>4773</v>
      </c>
      <c r="D358" s="310"/>
      <c r="E358" s="309" t="s">
        <v>4774</v>
      </c>
      <c r="F358" s="310"/>
      <c r="G358" s="309"/>
      <c r="H358" s="316"/>
      <c r="I358" s="338">
        <v>263000</v>
      </c>
      <c r="J358" s="313"/>
      <c r="K358" s="310"/>
      <c r="L358" s="314" t="s">
        <v>4739</v>
      </c>
    </row>
    <row r="359" spans="2:12">
      <c r="B359" s="315" t="s">
        <v>4092</v>
      </c>
      <c r="C359" s="310" t="s">
        <v>4775</v>
      </c>
      <c r="D359" s="310"/>
      <c r="E359" s="309" t="s">
        <v>4776</v>
      </c>
      <c r="F359" s="310"/>
      <c r="G359" s="309"/>
      <c r="H359" s="316"/>
      <c r="I359" s="338">
        <v>6254082</v>
      </c>
      <c r="J359" s="313"/>
      <c r="K359" s="310"/>
      <c r="L359" s="314" t="s">
        <v>4739</v>
      </c>
    </row>
    <row r="360" spans="2:12">
      <c r="B360" s="315" t="s">
        <v>4777</v>
      </c>
      <c r="C360" s="310" t="s">
        <v>4778</v>
      </c>
      <c r="D360" s="310"/>
      <c r="E360" s="309" t="s">
        <v>4779</v>
      </c>
      <c r="F360" s="310"/>
      <c r="G360" s="309"/>
      <c r="H360" s="316"/>
      <c r="I360" s="338">
        <v>403000</v>
      </c>
      <c r="J360" s="313"/>
      <c r="K360" s="310"/>
      <c r="L360" s="314" t="s">
        <v>4739</v>
      </c>
    </row>
    <row r="361" spans="2:12">
      <c r="B361" s="315"/>
      <c r="C361" s="310" t="s">
        <v>4780</v>
      </c>
      <c r="D361" s="310"/>
      <c r="E361" s="309" t="s">
        <v>4781</v>
      </c>
      <c r="F361" s="310"/>
      <c r="G361" s="309"/>
      <c r="H361" s="316"/>
      <c r="I361" s="338">
        <v>118800</v>
      </c>
      <c r="J361" s="313"/>
      <c r="K361" s="310"/>
      <c r="L361" s="314" t="s">
        <v>4739</v>
      </c>
    </row>
    <row r="362" spans="2:12">
      <c r="B362" s="315"/>
      <c r="C362" s="310" t="s">
        <v>4782</v>
      </c>
      <c r="D362" s="310"/>
      <c r="E362" s="309" t="s">
        <v>4783</v>
      </c>
      <c r="F362" s="310"/>
      <c r="G362" s="309"/>
      <c r="H362" s="316"/>
      <c r="I362" s="338">
        <v>15000000</v>
      </c>
      <c r="J362" s="313"/>
      <c r="K362" s="310"/>
      <c r="L362" s="314" t="s">
        <v>4739</v>
      </c>
    </row>
    <row r="363" spans="2:12">
      <c r="B363" s="315" t="s">
        <v>4784</v>
      </c>
      <c r="C363" s="310" t="s">
        <v>4785</v>
      </c>
      <c r="D363" s="310" t="s">
        <v>666</v>
      </c>
      <c r="E363" s="309" t="s">
        <v>898</v>
      </c>
      <c r="F363" s="310" t="s">
        <v>4786</v>
      </c>
      <c r="G363" s="309"/>
      <c r="H363" s="316"/>
      <c r="I363" s="338">
        <v>387859832</v>
      </c>
      <c r="J363" s="313" t="s">
        <v>889</v>
      </c>
      <c r="K363" s="310"/>
      <c r="L363" s="347" t="s">
        <v>703</v>
      </c>
    </row>
    <row r="364" spans="2:12">
      <c r="B364" s="315" t="s">
        <v>4389</v>
      </c>
      <c r="C364" s="310" t="s">
        <v>4787</v>
      </c>
      <c r="D364" s="310" t="s">
        <v>666</v>
      </c>
      <c r="E364" s="309" t="s">
        <v>4788</v>
      </c>
      <c r="F364" s="310" t="s">
        <v>4789</v>
      </c>
      <c r="G364" s="309"/>
      <c r="H364" s="316"/>
      <c r="I364" s="338">
        <v>317531514</v>
      </c>
      <c r="J364" s="313" t="s">
        <v>889</v>
      </c>
      <c r="K364" s="310"/>
      <c r="L364" s="347" t="s">
        <v>703</v>
      </c>
    </row>
    <row r="365" spans="2:12">
      <c r="B365" s="315" t="s">
        <v>4790</v>
      </c>
      <c r="C365" s="310" t="s">
        <v>4791</v>
      </c>
      <c r="D365" s="310" t="s">
        <v>666</v>
      </c>
      <c r="E365" s="309" t="s">
        <v>4792</v>
      </c>
      <c r="F365" s="310" t="s">
        <v>4793</v>
      </c>
      <c r="G365" s="309"/>
      <c r="H365" s="316"/>
      <c r="I365" s="338">
        <v>263863482</v>
      </c>
      <c r="J365" s="313" t="s">
        <v>889</v>
      </c>
      <c r="K365" s="310"/>
      <c r="L365" s="347" t="s">
        <v>703</v>
      </c>
    </row>
    <row r="366" spans="2:12">
      <c r="B366" s="315" t="s">
        <v>4092</v>
      </c>
      <c r="C366" s="310" t="s">
        <v>3850</v>
      </c>
      <c r="D366" s="310" t="s">
        <v>666</v>
      </c>
      <c r="E366" s="309" t="s">
        <v>4794</v>
      </c>
      <c r="F366" s="310" t="s">
        <v>4795</v>
      </c>
      <c r="G366" s="309"/>
      <c r="H366" s="316"/>
      <c r="I366" s="338">
        <v>203173673</v>
      </c>
      <c r="J366" s="313" t="s">
        <v>889</v>
      </c>
      <c r="K366" s="310"/>
      <c r="L366" s="347" t="s">
        <v>703</v>
      </c>
    </row>
    <row r="367" spans="2:12">
      <c r="B367" s="315" t="s">
        <v>4271</v>
      </c>
      <c r="C367" s="310" t="s">
        <v>4272</v>
      </c>
      <c r="D367" s="310" t="s">
        <v>666</v>
      </c>
      <c r="E367" s="309" t="s">
        <v>4796</v>
      </c>
      <c r="F367" s="310" t="s">
        <v>4797</v>
      </c>
      <c r="G367" s="309"/>
      <c r="H367" s="316"/>
      <c r="I367" s="338">
        <v>94003632</v>
      </c>
      <c r="J367" s="313" t="s">
        <v>4798</v>
      </c>
      <c r="K367" s="310"/>
      <c r="L367" s="347" t="s">
        <v>703</v>
      </c>
    </row>
    <row r="368" spans="2:12">
      <c r="B368" s="315" t="s">
        <v>4799</v>
      </c>
      <c r="C368" s="310" t="s">
        <v>4800</v>
      </c>
      <c r="D368" s="310" t="s">
        <v>666</v>
      </c>
      <c r="E368" s="309" t="s">
        <v>4801</v>
      </c>
      <c r="F368" s="310" t="s">
        <v>4802</v>
      </c>
      <c r="G368" s="309"/>
      <c r="H368" s="316"/>
      <c r="I368" s="338">
        <v>78083819</v>
      </c>
      <c r="J368" s="313" t="s">
        <v>889</v>
      </c>
      <c r="K368" s="310"/>
      <c r="L368" s="347" t="s">
        <v>703</v>
      </c>
    </row>
    <row r="369" spans="2:12">
      <c r="B369" s="315" t="s">
        <v>4803</v>
      </c>
      <c r="C369" s="310" t="s">
        <v>4804</v>
      </c>
      <c r="D369" s="310" t="s">
        <v>666</v>
      </c>
      <c r="E369" s="309" t="s">
        <v>4805</v>
      </c>
      <c r="F369" s="310" t="s">
        <v>4806</v>
      </c>
      <c r="G369" s="309"/>
      <c r="H369" s="316"/>
      <c r="I369" s="338">
        <v>51539197</v>
      </c>
      <c r="J369" s="313" t="s">
        <v>889</v>
      </c>
      <c r="K369" s="310"/>
      <c r="L369" s="347" t="s">
        <v>703</v>
      </c>
    </row>
    <row r="370" spans="2:12">
      <c r="B370" s="315" t="s">
        <v>489</v>
      </c>
      <c r="C370" s="310" t="s">
        <v>4807</v>
      </c>
      <c r="D370" s="310" t="s">
        <v>666</v>
      </c>
      <c r="E370" s="309" t="s">
        <v>4808</v>
      </c>
      <c r="F370" s="310" t="s">
        <v>4809</v>
      </c>
      <c r="G370" s="309"/>
      <c r="H370" s="316"/>
      <c r="I370" s="338">
        <v>49301982</v>
      </c>
      <c r="J370" s="313" t="s">
        <v>889</v>
      </c>
      <c r="K370" s="310"/>
      <c r="L370" s="347" t="s">
        <v>703</v>
      </c>
    </row>
    <row r="371" spans="2:12">
      <c r="B371" s="315" t="s">
        <v>4810</v>
      </c>
      <c r="C371" s="310" t="s">
        <v>4811</v>
      </c>
      <c r="D371" s="310" t="s">
        <v>666</v>
      </c>
      <c r="E371" s="309" t="s">
        <v>4812</v>
      </c>
      <c r="F371" s="310" t="s">
        <v>4813</v>
      </c>
      <c r="G371" s="309"/>
      <c r="H371" s="316"/>
      <c r="I371" s="338">
        <v>45487400</v>
      </c>
      <c r="J371" s="313" t="s">
        <v>889</v>
      </c>
      <c r="K371" s="310"/>
      <c r="L371" s="347" t="s">
        <v>703</v>
      </c>
    </row>
    <row r="372" spans="2:12">
      <c r="B372" s="315" t="s">
        <v>4280</v>
      </c>
      <c r="C372" s="310" t="s">
        <v>4814</v>
      </c>
      <c r="D372" s="310" t="s">
        <v>666</v>
      </c>
      <c r="E372" s="309" t="s">
        <v>4815</v>
      </c>
      <c r="F372" s="310" t="s">
        <v>4809</v>
      </c>
      <c r="G372" s="309"/>
      <c r="H372" s="316"/>
      <c r="I372" s="338">
        <v>40774409</v>
      </c>
      <c r="J372" s="313" t="s">
        <v>889</v>
      </c>
      <c r="K372" s="310"/>
      <c r="L372" s="347" t="s">
        <v>703</v>
      </c>
    </row>
    <row r="373" spans="2:12">
      <c r="B373" s="315" t="s">
        <v>4816</v>
      </c>
      <c r="C373" s="310" t="s">
        <v>4817</v>
      </c>
      <c r="D373" s="310" t="s">
        <v>666</v>
      </c>
      <c r="E373" s="309" t="s">
        <v>4818</v>
      </c>
      <c r="F373" s="310" t="s">
        <v>4819</v>
      </c>
      <c r="G373" s="309"/>
      <c r="H373" s="316"/>
      <c r="I373" s="338">
        <v>38880000</v>
      </c>
      <c r="J373" s="313" t="s">
        <v>889</v>
      </c>
      <c r="K373" s="310"/>
      <c r="L373" s="347" t="s">
        <v>703</v>
      </c>
    </row>
    <row r="374" spans="2:12">
      <c r="B374" s="315" t="s">
        <v>4820</v>
      </c>
      <c r="C374" s="310" t="s">
        <v>4821</v>
      </c>
      <c r="D374" s="310"/>
      <c r="E374" s="309"/>
      <c r="F374" s="310"/>
      <c r="G374" s="309"/>
      <c r="H374" s="316">
        <v>9629501</v>
      </c>
      <c r="I374" s="338"/>
      <c r="J374" s="313"/>
      <c r="K374" s="310"/>
      <c r="L374" s="314" t="s">
        <v>649</v>
      </c>
    </row>
    <row r="375" spans="2:12">
      <c r="B375" s="315" t="s">
        <v>4822</v>
      </c>
      <c r="C375" s="310" t="s">
        <v>4823</v>
      </c>
      <c r="D375" s="310"/>
      <c r="E375" s="309"/>
      <c r="F375" s="310"/>
      <c r="G375" s="309"/>
      <c r="H375" s="316">
        <v>5911800</v>
      </c>
      <c r="I375" s="338"/>
      <c r="J375" s="313"/>
      <c r="K375" s="310"/>
      <c r="L375" s="314" t="s">
        <v>649</v>
      </c>
    </row>
    <row r="376" spans="2:12">
      <c r="B376" s="315" t="s">
        <v>4824</v>
      </c>
      <c r="C376" s="310" t="s">
        <v>4825</v>
      </c>
      <c r="D376" s="310"/>
      <c r="E376" s="309"/>
      <c r="F376" s="310"/>
      <c r="G376" s="309"/>
      <c r="H376" s="316">
        <v>6937096</v>
      </c>
      <c r="I376" s="338"/>
      <c r="J376" s="313"/>
      <c r="K376" s="310"/>
      <c r="L376" s="314" t="s">
        <v>649</v>
      </c>
    </row>
    <row r="377" spans="2:12">
      <c r="B377" s="315" t="s">
        <v>4826</v>
      </c>
      <c r="C377" s="310" t="s">
        <v>4827</v>
      </c>
      <c r="D377" s="310"/>
      <c r="E377" s="309"/>
      <c r="F377" s="310"/>
      <c r="G377" s="309"/>
      <c r="H377" s="316">
        <v>52029150</v>
      </c>
      <c r="I377" s="338"/>
      <c r="J377" s="313"/>
      <c r="K377" s="310"/>
      <c r="L377" s="314" t="s">
        <v>649</v>
      </c>
    </row>
    <row r="378" spans="2:12">
      <c r="B378" s="315" t="s">
        <v>4675</v>
      </c>
      <c r="C378" s="310" t="s">
        <v>4828</v>
      </c>
      <c r="D378" s="310"/>
      <c r="E378" s="309"/>
      <c r="F378" s="310"/>
      <c r="G378" s="309"/>
      <c r="H378" s="316">
        <v>23874</v>
      </c>
      <c r="I378" s="338"/>
      <c r="J378" s="313"/>
      <c r="K378" s="310"/>
      <c r="L378" s="314" t="s">
        <v>649</v>
      </c>
    </row>
    <row r="379" spans="2:12">
      <c r="B379" s="315" t="s">
        <v>4829</v>
      </c>
      <c r="C379" s="310" t="s">
        <v>4830</v>
      </c>
      <c r="D379" s="310"/>
      <c r="E379" s="309"/>
      <c r="F379" s="310"/>
      <c r="G379" s="309"/>
      <c r="H379" s="316">
        <v>1107230</v>
      </c>
      <c r="I379" s="338"/>
      <c r="J379" s="313"/>
      <c r="K379" s="310"/>
      <c r="L379" s="314" t="s">
        <v>649</v>
      </c>
    </row>
    <row r="380" spans="2:12">
      <c r="B380" s="315" t="s">
        <v>470</v>
      </c>
      <c r="C380" s="310" t="s">
        <v>4831</v>
      </c>
      <c r="D380" s="310"/>
      <c r="E380" s="309"/>
      <c r="F380" s="310"/>
      <c r="G380" s="309"/>
      <c r="H380" s="316">
        <v>40782507</v>
      </c>
      <c r="I380" s="338"/>
      <c r="J380" s="313"/>
      <c r="K380" s="310"/>
      <c r="L380" s="314" t="s">
        <v>649</v>
      </c>
    </row>
    <row r="381" spans="2:12">
      <c r="B381" s="315" t="s">
        <v>117</v>
      </c>
      <c r="C381" s="310" t="s">
        <v>4832</v>
      </c>
      <c r="D381" s="310"/>
      <c r="E381" s="309"/>
      <c r="F381" s="310"/>
      <c r="G381" s="309"/>
      <c r="H381" s="316">
        <v>169746051</v>
      </c>
      <c r="I381" s="338"/>
      <c r="J381" s="313"/>
      <c r="K381" s="310"/>
      <c r="L381" s="314" t="s">
        <v>649</v>
      </c>
    </row>
    <row r="382" spans="2:12">
      <c r="B382" s="315" t="s">
        <v>117</v>
      </c>
      <c r="C382" s="310" t="s">
        <v>4832</v>
      </c>
      <c r="D382" s="310"/>
      <c r="E382" s="309"/>
      <c r="F382" s="310"/>
      <c r="G382" s="309"/>
      <c r="H382" s="316">
        <v>128594323</v>
      </c>
      <c r="I382" s="338"/>
      <c r="J382" s="313"/>
      <c r="K382" s="310"/>
      <c r="L382" s="314" t="s">
        <v>649</v>
      </c>
    </row>
    <row r="383" spans="2:12">
      <c r="B383" s="315" t="s">
        <v>4833</v>
      </c>
      <c r="C383" s="310" t="s">
        <v>4834</v>
      </c>
      <c r="D383" s="310"/>
      <c r="E383" s="309"/>
      <c r="F383" s="310"/>
      <c r="G383" s="309"/>
      <c r="H383" s="316">
        <v>1062000</v>
      </c>
      <c r="I383" s="338"/>
      <c r="J383" s="313"/>
      <c r="K383" s="310"/>
      <c r="L383" s="314" t="s">
        <v>649</v>
      </c>
    </row>
    <row r="384" spans="2:12">
      <c r="B384" s="315" t="s">
        <v>4835</v>
      </c>
      <c r="C384" s="310" t="s">
        <v>4836</v>
      </c>
      <c r="D384" s="310"/>
      <c r="E384" s="309"/>
      <c r="F384" s="310"/>
      <c r="G384" s="309"/>
      <c r="H384" s="316">
        <v>1955850</v>
      </c>
      <c r="I384" s="338"/>
      <c r="J384" s="313"/>
      <c r="K384" s="310"/>
      <c r="L384" s="314" t="s">
        <v>649</v>
      </c>
    </row>
    <row r="385" spans="2:12">
      <c r="B385" s="315" t="s">
        <v>4837</v>
      </c>
      <c r="C385" s="310" t="s">
        <v>4838</v>
      </c>
      <c r="D385" s="310"/>
      <c r="E385" s="309"/>
      <c r="F385" s="310"/>
      <c r="G385" s="309"/>
      <c r="H385" s="316">
        <v>4425000</v>
      </c>
      <c r="I385" s="338"/>
      <c r="J385" s="313"/>
      <c r="K385" s="310"/>
      <c r="L385" s="314" t="s">
        <v>649</v>
      </c>
    </row>
    <row r="386" spans="2:12">
      <c r="B386" s="315" t="s">
        <v>4839</v>
      </c>
      <c r="C386" s="310" t="s">
        <v>4840</v>
      </c>
      <c r="D386" s="310"/>
      <c r="E386" s="309"/>
      <c r="F386" s="310"/>
      <c r="G386" s="309"/>
      <c r="H386" s="316">
        <v>8527860</v>
      </c>
      <c r="I386" s="338"/>
      <c r="J386" s="313"/>
      <c r="K386" s="310"/>
      <c r="L386" s="314" t="s">
        <v>649</v>
      </c>
    </row>
    <row r="387" spans="2:12">
      <c r="B387" s="315" t="s">
        <v>4841</v>
      </c>
      <c r="C387" s="310" t="s">
        <v>4842</v>
      </c>
      <c r="D387" s="310"/>
      <c r="E387" s="309"/>
      <c r="F387" s="310"/>
      <c r="G387" s="309"/>
      <c r="H387" s="316">
        <v>725545</v>
      </c>
      <c r="I387" s="338"/>
      <c r="J387" s="313"/>
      <c r="K387" s="310"/>
      <c r="L387" s="314" t="s">
        <v>649</v>
      </c>
    </row>
    <row r="388" spans="2:12">
      <c r="B388" s="315" t="s">
        <v>4843</v>
      </c>
      <c r="C388" s="310" t="s">
        <v>4844</v>
      </c>
      <c r="D388" s="310"/>
      <c r="E388" s="309"/>
      <c r="F388" s="310"/>
      <c r="G388" s="309"/>
      <c r="H388" s="316">
        <v>471219488</v>
      </c>
      <c r="I388" s="338"/>
      <c r="J388" s="313"/>
      <c r="K388" s="310"/>
      <c r="L388" s="314" t="s">
        <v>649</v>
      </c>
    </row>
    <row r="389" spans="2:12">
      <c r="B389" s="315" t="s">
        <v>4845</v>
      </c>
      <c r="C389" s="310" t="s">
        <v>4846</v>
      </c>
      <c r="D389" s="310"/>
      <c r="E389" s="309"/>
      <c r="F389" s="310"/>
      <c r="G389" s="309"/>
      <c r="H389" s="316">
        <v>331517429</v>
      </c>
      <c r="I389" s="338"/>
      <c r="J389" s="313"/>
      <c r="K389" s="310"/>
      <c r="L389" s="314" t="s">
        <v>649</v>
      </c>
    </row>
    <row r="390" spans="2:12">
      <c r="B390" s="315" t="s">
        <v>4843</v>
      </c>
      <c r="C390" s="310" t="s">
        <v>4844</v>
      </c>
      <c r="D390" s="310"/>
      <c r="E390" s="309"/>
      <c r="F390" s="310"/>
      <c r="G390" s="309"/>
      <c r="H390" s="316">
        <v>100438120</v>
      </c>
      <c r="I390" s="338"/>
      <c r="J390" s="313"/>
      <c r="K390" s="310"/>
      <c r="L390" s="314" t="s">
        <v>649</v>
      </c>
    </row>
    <row r="391" spans="2:12">
      <c r="B391" s="315" t="s">
        <v>4839</v>
      </c>
      <c r="C391" s="310" t="s">
        <v>4840</v>
      </c>
      <c r="D391" s="310"/>
      <c r="E391" s="309"/>
      <c r="F391" s="310"/>
      <c r="G391" s="309"/>
      <c r="H391" s="316">
        <v>195049</v>
      </c>
      <c r="I391" s="338"/>
      <c r="J391" s="313"/>
      <c r="K391" s="310"/>
      <c r="L391" s="314" t="s">
        <v>649</v>
      </c>
    </row>
    <row r="392" spans="2:12">
      <c r="B392" s="315" t="s">
        <v>4841</v>
      </c>
      <c r="C392" s="310" t="s">
        <v>4842</v>
      </c>
      <c r="D392" s="310"/>
      <c r="E392" s="309"/>
      <c r="F392" s="310"/>
      <c r="G392" s="309"/>
      <c r="H392" s="316">
        <v>9997151</v>
      </c>
      <c r="I392" s="338"/>
      <c r="J392" s="313"/>
      <c r="K392" s="310"/>
      <c r="L392" s="314" t="s">
        <v>649</v>
      </c>
    </row>
    <row r="393" spans="2:12">
      <c r="B393" s="315" t="s">
        <v>4847</v>
      </c>
      <c r="C393" s="310" t="s">
        <v>4848</v>
      </c>
      <c r="D393" s="310"/>
      <c r="E393" s="309"/>
      <c r="F393" s="310"/>
      <c r="G393" s="309"/>
      <c r="H393" s="316">
        <v>4068050</v>
      </c>
      <c r="I393" s="338"/>
      <c r="J393" s="313"/>
      <c r="K393" s="310"/>
      <c r="L393" s="314" t="s">
        <v>649</v>
      </c>
    </row>
    <row r="394" spans="2:12">
      <c r="B394" s="315" t="s">
        <v>4849</v>
      </c>
      <c r="C394" s="310" t="s">
        <v>4850</v>
      </c>
      <c r="D394" s="310"/>
      <c r="E394" s="309"/>
      <c r="F394" s="310"/>
      <c r="G394" s="309"/>
      <c r="H394" s="316">
        <v>4068050</v>
      </c>
      <c r="I394" s="338"/>
      <c r="J394" s="313"/>
      <c r="K394" s="310"/>
      <c r="L394" s="314" t="s">
        <v>649</v>
      </c>
    </row>
    <row r="395" spans="2:12">
      <c r="B395" s="315" t="s">
        <v>4851</v>
      </c>
      <c r="C395" s="310" t="s">
        <v>4852</v>
      </c>
      <c r="D395" s="310"/>
      <c r="E395" s="309"/>
      <c r="F395" s="310"/>
      <c r="G395" s="309"/>
      <c r="H395" s="316">
        <v>6320080</v>
      </c>
      <c r="I395" s="338"/>
      <c r="J395" s="313"/>
      <c r="K395" s="310"/>
      <c r="L395" s="314" t="s">
        <v>649</v>
      </c>
    </row>
    <row r="396" spans="2:12">
      <c r="B396" s="315" t="s">
        <v>4853</v>
      </c>
      <c r="C396" s="310" t="s">
        <v>4854</v>
      </c>
      <c r="D396" s="310"/>
      <c r="E396" s="309"/>
      <c r="F396" s="310"/>
      <c r="G396" s="309"/>
      <c r="H396" s="316">
        <v>4128424</v>
      </c>
      <c r="I396" s="338"/>
      <c r="J396" s="313"/>
      <c r="K396" s="310"/>
      <c r="L396" s="314" t="s">
        <v>649</v>
      </c>
    </row>
    <row r="397" spans="2:12">
      <c r="B397" s="315" t="s">
        <v>4855</v>
      </c>
      <c r="C397" s="310" t="s">
        <v>4856</v>
      </c>
      <c r="D397" s="310"/>
      <c r="E397" s="309"/>
      <c r="F397" s="310"/>
      <c r="G397" s="309"/>
      <c r="H397" s="316">
        <v>10620000</v>
      </c>
      <c r="I397" s="338"/>
      <c r="J397" s="313"/>
      <c r="K397" s="310"/>
      <c r="L397" s="314" t="s">
        <v>649</v>
      </c>
    </row>
    <row r="398" spans="2:12">
      <c r="B398" s="315" t="s">
        <v>4857</v>
      </c>
      <c r="C398" s="310" t="s">
        <v>4858</v>
      </c>
      <c r="D398" s="310"/>
      <c r="E398" s="309"/>
      <c r="F398" s="310"/>
      <c r="G398" s="309"/>
      <c r="H398" s="316">
        <v>14538774</v>
      </c>
      <c r="I398" s="338"/>
      <c r="J398" s="313"/>
      <c r="K398" s="310"/>
      <c r="L398" s="314" t="s">
        <v>649</v>
      </c>
    </row>
    <row r="399" spans="2:12">
      <c r="B399" s="315" t="s">
        <v>4859</v>
      </c>
      <c r="C399" s="310" t="s">
        <v>4860</v>
      </c>
      <c r="D399" s="310"/>
      <c r="E399" s="309"/>
      <c r="F399" s="310"/>
      <c r="G399" s="309"/>
      <c r="H399" s="316">
        <v>4776050</v>
      </c>
      <c r="I399" s="338"/>
      <c r="J399" s="313"/>
      <c r="K399" s="310"/>
      <c r="L399" s="314" t="s">
        <v>649</v>
      </c>
    </row>
    <row r="400" spans="2:12">
      <c r="B400" s="315" t="s">
        <v>4861</v>
      </c>
      <c r="C400" s="310" t="s">
        <v>4862</v>
      </c>
      <c r="D400" s="310"/>
      <c r="E400" s="309"/>
      <c r="F400" s="310"/>
      <c r="G400" s="309"/>
      <c r="H400" s="316">
        <v>13752900</v>
      </c>
      <c r="I400" s="338"/>
      <c r="J400" s="313"/>
      <c r="K400" s="310"/>
      <c r="L400" s="314" t="s">
        <v>649</v>
      </c>
    </row>
    <row r="401" spans="2:12">
      <c r="B401" s="315" t="s">
        <v>4833</v>
      </c>
      <c r="C401" s="310" t="s">
        <v>4834</v>
      </c>
      <c r="D401" s="310"/>
      <c r="E401" s="309"/>
      <c r="F401" s="310"/>
      <c r="G401" s="309"/>
      <c r="H401" s="316">
        <v>104955985</v>
      </c>
      <c r="I401" s="338"/>
      <c r="J401" s="313"/>
      <c r="K401" s="310"/>
      <c r="L401" s="314" t="s">
        <v>649</v>
      </c>
    </row>
    <row r="402" spans="2:12">
      <c r="B402" s="315" t="s">
        <v>4863</v>
      </c>
      <c r="C402" s="310" t="s">
        <v>4864</v>
      </c>
      <c r="D402" s="310"/>
      <c r="E402" s="309"/>
      <c r="F402" s="310"/>
      <c r="G402" s="309"/>
      <c r="H402" s="316">
        <v>288815930</v>
      </c>
      <c r="I402" s="338"/>
      <c r="J402" s="313"/>
      <c r="K402" s="310"/>
      <c r="L402" s="314" t="s">
        <v>649</v>
      </c>
    </row>
    <row r="403" spans="2:12">
      <c r="B403" s="315" t="s">
        <v>474</v>
      </c>
      <c r="C403" s="310" t="s">
        <v>4865</v>
      </c>
      <c r="D403" s="310"/>
      <c r="E403" s="309"/>
      <c r="F403" s="310"/>
      <c r="G403" s="309"/>
      <c r="H403" s="316">
        <v>45093435</v>
      </c>
      <c r="I403" s="338"/>
      <c r="J403" s="313"/>
      <c r="K403" s="310"/>
      <c r="L403" s="314" t="s">
        <v>649</v>
      </c>
    </row>
    <row r="404" spans="2:12">
      <c r="B404" s="315" t="s">
        <v>4839</v>
      </c>
      <c r="C404" s="310" t="s">
        <v>4840</v>
      </c>
      <c r="D404" s="310"/>
      <c r="E404" s="309"/>
      <c r="F404" s="310"/>
      <c r="G404" s="309"/>
      <c r="H404" s="316">
        <v>43365169</v>
      </c>
      <c r="I404" s="338"/>
      <c r="J404" s="313"/>
      <c r="K404" s="310"/>
      <c r="L404" s="314" t="s">
        <v>649</v>
      </c>
    </row>
    <row r="405" spans="2:12">
      <c r="B405" s="315" t="s">
        <v>576</v>
      </c>
      <c r="C405" s="310" t="s">
        <v>4866</v>
      </c>
      <c r="D405" s="310"/>
      <c r="E405" s="309"/>
      <c r="F405" s="310"/>
      <c r="G405" s="309"/>
      <c r="H405" s="316">
        <v>5711179</v>
      </c>
      <c r="I405" s="338"/>
      <c r="J405" s="313"/>
      <c r="K405" s="310"/>
      <c r="L405" s="314" t="s">
        <v>649</v>
      </c>
    </row>
    <row r="406" spans="2:12">
      <c r="B406" s="315" t="s">
        <v>4313</v>
      </c>
      <c r="C406" s="310" t="s">
        <v>4867</v>
      </c>
      <c r="D406" s="310"/>
      <c r="E406" s="309"/>
      <c r="F406" s="310"/>
      <c r="G406" s="309"/>
      <c r="H406" s="316">
        <v>52916815</v>
      </c>
      <c r="I406" s="338"/>
      <c r="J406" s="313"/>
      <c r="K406" s="310"/>
      <c r="L406" s="314" t="s">
        <v>649</v>
      </c>
    </row>
    <row r="407" spans="2:12">
      <c r="B407" s="315" t="s">
        <v>4868</v>
      </c>
      <c r="C407" s="310" t="s">
        <v>4869</v>
      </c>
      <c r="D407" s="310"/>
      <c r="E407" s="309"/>
      <c r="F407" s="310"/>
      <c r="G407" s="309"/>
      <c r="H407" s="316">
        <v>104668841</v>
      </c>
      <c r="I407" s="338"/>
      <c r="J407" s="313"/>
      <c r="K407" s="310"/>
      <c r="L407" s="314" t="s">
        <v>649</v>
      </c>
    </row>
    <row r="408" spans="2:12">
      <c r="B408" s="315" t="s">
        <v>4870</v>
      </c>
      <c r="C408" s="310" t="s">
        <v>4871</v>
      </c>
      <c r="D408" s="310"/>
      <c r="E408" s="309"/>
      <c r="F408" s="310"/>
      <c r="G408" s="309"/>
      <c r="H408" s="316">
        <v>10354677</v>
      </c>
      <c r="I408" s="338"/>
      <c r="J408" s="313"/>
      <c r="K408" s="310"/>
      <c r="L408" s="314" t="s">
        <v>649</v>
      </c>
    </row>
    <row r="409" spans="2:12">
      <c r="B409" s="315" t="s">
        <v>485</v>
      </c>
      <c r="C409" s="310" t="s">
        <v>4872</v>
      </c>
      <c r="D409" s="310"/>
      <c r="E409" s="309"/>
      <c r="F409" s="310"/>
      <c r="G409" s="309"/>
      <c r="H409" s="316">
        <v>398067771</v>
      </c>
      <c r="I409" s="338"/>
      <c r="J409" s="313"/>
      <c r="K409" s="310"/>
      <c r="L409" s="314" t="s">
        <v>649</v>
      </c>
    </row>
    <row r="410" spans="2:12">
      <c r="B410" s="315" t="s">
        <v>474</v>
      </c>
      <c r="C410" s="310" t="s">
        <v>4865</v>
      </c>
      <c r="D410" s="310"/>
      <c r="E410" s="309"/>
      <c r="F410" s="310"/>
      <c r="G410" s="309"/>
      <c r="H410" s="316">
        <v>99776934</v>
      </c>
      <c r="I410" s="338"/>
      <c r="J410" s="313"/>
      <c r="K410" s="310"/>
      <c r="L410" s="314" t="s">
        <v>649</v>
      </c>
    </row>
    <row r="411" spans="2:12">
      <c r="B411" s="315" t="s">
        <v>4421</v>
      </c>
      <c r="C411" s="310" t="s">
        <v>4873</v>
      </c>
      <c r="D411" s="310"/>
      <c r="E411" s="309"/>
      <c r="F411" s="310"/>
      <c r="G411" s="309"/>
      <c r="H411" s="316">
        <v>41842063</v>
      </c>
      <c r="I411" s="338"/>
      <c r="J411" s="313"/>
      <c r="K411" s="310"/>
      <c r="L411" s="314" t="s">
        <v>649</v>
      </c>
    </row>
    <row r="412" spans="2:12">
      <c r="B412" s="315" t="s">
        <v>4675</v>
      </c>
      <c r="C412" s="310" t="s">
        <v>4828</v>
      </c>
      <c r="D412" s="310"/>
      <c r="E412" s="309"/>
      <c r="F412" s="310"/>
      <c r="G412" s="309"/>
      <c r="H412" s="316">
        <v>144872</v>
      </c>
      <c r="I412" s="338"/>
      <c r="J412" s="313"/>
      <c r="K412" s="310"/>
      <c r="L412" s="314" t="s">
        <v>649</v>
      </c>
    </row>
    <row r="413" spans="2:12">
      <c r="B413" s="315" t="s">
        <v>4675</v>
      </c>
      <c r="C413" s="310" t="s">
        <v>4828</v>
      </c>
      <c r="D413" s="310"/>
      <c r="E413" s="309"/>
      <c r="F413" s="310"/>
      <c r="G413" s="309"/>
      <c r="H413" s="316">
        <v>9057664</v>
      </c>
      <c r="I413" s="338"/>
      <c r="J413" s="313"/>
      <c r="K413" s="310"/>
      <c r="L413" s="314" t="s">
        <v>649</v>
      </c>
    </row>
    <row r="414" spans="2:12">
      <c r="B414" s="315" t="s">
        <v>485</v>
      </c>
      <c r="C414" s="310" t="s">
        <v>4872</v>
      </c>
      <c r="D414" s="310"/>
      <c r="E414" s="309"/>
      <c r="F414" s="310"/>
      <c r="G414" s="309"/>
      <c r="H414" s="316">
        <v>419950839</v>
      </c>
      <c r="I414" s="338"/>
      <c r="J414" s="313"/>
      <c r="K414" s="310"/>
      <c r="L414" s="314" t="s">
        <v>649</v>
      </c>
    </row>
    <row r="415" spans="2:12">
      <c r="B415" s="315" t="s">
        <v>4824</v>
      </c>
      <c r="C415" s="310" t="s">
        <v>4825</v>
      </c>
      <c r="D415" s="310"/>
      <c r="E415" s="309"/>
      <c r="F415" s="310"/>
      <c r="G415" s="309"/>
      <c r="H415" s="316">
        <v>6829663</v>
      </c>
      <c r="I415" s="338"/>
      <c r="J415" s="313"/>
      <c r="K415" s="310"/>
      <c r="L415" s="314" t="s">
        <v>649</v>
      </c>
    </row>
    <row r="416" spans="2:12">
      <c r="B416" s="315" t="s">
        <v>4829</v>
      </c>
      <c r="C416" s="310" t="s">
        <v>4830</v>
      </c>
      <c r="D416" s="310"/>
      <c r="E416" s="309"/>
      <c r="F416" s="310"/>
      <c r="G416" s="309"/>
      <c r="H416" s="316">
        <v>5499006</v>
      </c>
      <c r="I416" s="338"/>
      <c r="J416" s="313"/>
      <c r="K416" s="310"/>
      <c r="L416" s="314" t="s">
        <v>649</v>
      </c>
    </row>
    <row r="417" spans="2:12">
      <c r="B417" s="315" t="s">
        <v>4874</v>
      </c>
      <c r="C417" s="310" t="s">
        <v>4875</v>
      </c>
      <c r="D417" s="310"/>
      <c r="E417" s="309"/>
      <c r="F417" s="310"/>
      <c r="G417" s="309"/>
      <c r="H417" s="316">
        <v>158526680</v>
      </c>
      <c r="I417" s="338"/>
      <c r="J417" s="313"/>
      <c r="K417" s="310"/>
      <c r="L417" s="314" t="s">
        <v>649</v>
      </c>
    </row>
    <row r="418" spans="2:12">
      <c r="B418" s="315" t="s">
        <v>4876</v>
      </c>
      <c r="C418" s="310" t="s">
        <v>4877</v>
      </c>
      <c r="D418" s="310"/>
      <c r="E418" s="309"/>
      <c r="F418" s="310"/>
      <c r="G418" s="309"/>
      <c r="H418" s="316">
        <v>4297560</v>
      </c>
      <c r="I418" s="338"/>
      <c r="J418" s="313"/>
      <c r="K418" s="310"/>
      <c r="L418" s="314" t="s">
        <v>649</v>
      </c>
    </row>
    <row r="419" spans="2:12">
      <c r="B419" s="315" t="s">
        <v>4822</v>
      </c>
      <c r="C419" s="310" t="s">
        <v>4823</v>
      </c>
      <c r="D419" s="310"/>
      <c r="E419" s="309"/>
      <c r="F419" s="310"/>
      <c r="G419" s="309"/>
      <c r="H419" s="316">
        <v>3964800</v>
      </c>
      <c r="I419" s="338"/>
      <c r="J419" s="313"/>
      <c r="K419" s="310"/>
      <c r="L419" s="314" t="s">
        <v>649</v>
      </c>
    </row>
    <row r="420" spans="2:12">
      <c r="B420" s="315" t="s">
        <v>4878</v>
      </c>
      <c r="C420" s="310" t="s">
        <v>4879</v>
      </c>
      <c r="D420" s="310"/>
      <c r="E420" s="309"/>
      <c r="F420" s="310"/>
      <c r="G420" s="309"/>
      <c r="H420" s="316">
        <v>95000</v>
      </c>
      <c r="I420" s="338"/>
      <c r="J420" s="313"/>
      <c r="K420" s="310"/>
      <c r="L420" s="314" t="s">
        <v>649</v>
      </c>
    </row>
    <row r="421" spans="2:12">
      <c r="B421" s="315" t="s">
        <v>4859</v>
      </c>
      <c r="C421" s="310" t="s">
        <v>4860</v>
      </c>
      <c r="D421" s="310"/>
      <c r="E421" s="309"/>
      <c r="F421" s="310"/>
      <c r="G421" s="309"/>
      <c r="H421" s="316">
        <v>1062000</v>
      </c>
      <c r="I421" s="338"/>
      <c r="J421" s="313"/>
      <c r="K421" s="310"/>
      <c r="L421" s="314" t="s">
        <v>649</v>
      </c>
    </row>
    <row r="422" spans="2:12">
      <c r="B422" s="315" t="s">
        <v>4880</v>
      </c>
      <c r="C422" s="310" t="s">
        <v>4881</v>
      </c>
      <c r="D422" s="310"/>
      <c r="E422" s="309"/>
      <c r="F422" s="310"/>
      <c r="G422" s="309"/>
      <c r="H422" s="316">
        <v>10018200</v>
      </c>
      <c r="I422" s="338"/>
      <c r="J422" s="313"/>
      <c r="K422" s="310"/>
      <c r="L422" s="314" t="s">
        <v>649</v>
      </c>
    </row>
    <row r="423" spans="2:12">
      <c r="B423" s="315" t="s">
        <v>4882</v>
      </c>
      <c r="C423" s="310" t="s">
        <v>4883</v>
      </c>
      <c r="D423" s="310"/>
      <c r="E423" s="309"/>
      <c r="F423" s="310"/>
      <c r="G423" s="309"/>
      <c r="H423" s="316">
        <v>4425000</v>
      </c>
      <c r="I423" s="338"/>
      <c r="J423" s="313"/>
      <c r="K423" s="310"/>
      <c r="L423" s="314" t="s">
        <v>649</v>
      </c>
    </row>
    <row r="424" spans="2:12">
      <c r="B424" s="315" t="s">
        <v>4427</v>
      </c>
      <c r="C424" s="310" t="s">
        <v>4884</v>
      </c>
      <c r="D424" s="310"/>
      <c r="E424" s="309"/>
      <c r="F424" s="310"/>
      <c r="G424" s="309"/>
      <c r="H424" s="316">
        <v>29122400</v>
      </c>
      <c r="I424" s="338"/>
      <c r="J424" s="313"/>
      <c r="K424" s="310"/>
      <c r="L424" s="314" t="s">
        <v>649</v>
      </c>
    </row>
    <row r="425" spans="2:12">
      <c r="B425" s="315" t="s">
        <v>4885</v>
      </c>
      <c r="C425" s="310" t="s">
        <v>4886</v>
      </c>
      <c r="D425" s="310"/>
      <c r="E425" s="309"/>
      <c r="F425" s="310"/>
      <c r="G425" s="309"/>
      <c r="H425" s="316">
        <v>78234000</v>
      </c>
      <c r="I425" s="338"/>
      <c r="J425" s="313"/>
      <c r="K425" s="310"/>
      <c r="L425" s="314" t="s">
        <v>649</v>
      </c>
    </row>
    <row r="426" spans="2:12">
      <c r="B426" s="315" t="s">
        <v>4887</v>
      </c>
      <c r="C426" s="310" t="s">
        <v>4888</v>
      </c>
      <c r="D426" s="310"/>
      <c r="E426" s="309"/>
      <c r="F426" s="310"/>
      <c r="G426" s="309"/>
      <c r="H426" s="316">
        <v>5383160</v>
      </c>
      <c r="I426" s="338"/>
      <c r="J426" s="313"/>
      <c r="K426" s="310"/>
      <c r="L426" s="314" t="s">
        <v>649</v>
      </c>
    </row>
    <row r="427" spans="2:12">
      <c r="B427" s="315" t="s">
        <v>4870</v>
      </c>
      <c r="C427" s="310" t="s">
        <v>4871</v>
      </c>
      <c r="D427" s="310"/>
      <c r="E427" s="309"/>
      <c r="F427" s="310"/>
      <c r="G427" s="309"/>
      <c r="H427" s="316">
        <v>10354677</v>
      </c>
      <c r="I427" s="338"/>
      <c r="J427" s="313"/>
      <c r="K427" s="310"/>
      <c r="L427" s="314" t="s">
        <v>649</v>
      </c>
    </row>
    <row r="428" spans="2:12">
      <c r="B428" s="315" t="s">
        <v>4845</v>
      </c>
      <c r="C428" s="310" t="s">
        <v>4846</v>
      </c>
      <c r="D428" s="310"/>
      <c r="E428" s="309"/>
      <c r="F428" s="310"/>
      <c r="G428" s="309"/>
      <c r="H428" s="316">
        <v>476712703</v>
      </c>
      <c r="I428" s="338"/>
      <c r="J428" s="313"/>
      <c r="K428" s="310"/>
      <c r="L428" s="314" t="s">
        <v>649</v>
      </c>
    </row>
    <row r="429" spans="2:12">
      <c r="B429" s="315" t="s">
        <v>4442</v>
      </c>
      <c r="C429" s="310" t="s">
        <v>4889</v>
      </c>
      <c r="D429" s="310"/>
      <c r="E429" s="309"/>
      <c r="F429" s="310"/>
      <c r="G429" s="309"/>
      <c r="H429" s="316">
        <v>4369769</v>
      </c>
      <c r="I429" s="338"/>
      <c r="J429" s="313"/>
      <c r="K429" s="310"/>
      <c r="L429" s="314" t="s">
        <v>649</v>
      </c>
    </row>
    <row r="430" spans="2:12">
      <c r="B430" s="315" t="s">
        <v>576</v>
      </c>
      <c r="C430" s="310" t="s">
        <v>4866</v>
      </c>
      <c r="D430" s="310"/>
      <c r="E430" s="309"/>
      <c r="F430" s="310"/>
      <c r="G430" s="309"/>
      <c r="H430" s="316">
        <v>10451184</v>
      </c>
      <c r="I430" s="338"/>
      <c r="J430" s="313"/>
      <c r="K430" s="310"/>
      <c r="L430" s="314" t="s">
        <v>649</v>
      </c>
    </row>
    <row r="431" spans="2:12">
      <c r="B431" s="315" t="s">
        <v>608</v>
      </c>
      <c r="C431" s="310" t="s">
        <v>4890</v>
      </c>
      <c r="D431" s="310"/>
      <c r="E431" s="309"/>
      <c r="F431" s="310"/>
      <c r="G431" s="309"/>
      <c r="H431" s="316">
        <v>541102748</v>
      </c>
      <c r="I431" s="338"/>
      <c r="J431" s="313"/>
      <c r="K431" s="310"/>
      <c r="L431" s="314" t="s">
        <v>649</v>
      </c>
    </row>
    <row r="432" spans="2:12">
      <c r="B432" s="315" t="s">
        <v>4868</v>
      </c>
      <c r="C432" s="310" t="s">
        <v>4869</v>
      </c>
      <c r="D432" s="310"/>
      <c r="E432" s="309"/>
      <c r="F432" s="310"/>
      <c r="G432" s="309"/>
      <c r="H432" s="316">
        <v>491992520</v>
      </c>
      <c r="I432" s="338"/>
      <c r="J432" s="313"/>
      <c r="K432" s="310"/>
      <c r="L432" s="314" t="s">
        <v>649</v>
      </c>
    </row>
    <row r="433" spans="2:12">
      <c r="B433" s="315" t="s">
        <v>4891</v>
      </c>
      <c r="C433" s="310" t="s">
        <v>4892</v>
      </c>
      <c r="D433" s="310"/>
      <c r="E433" s="309"/>
      <c r="F433" s="310"/>
      <c r="G433" s="309"/>
      <c r="H433" s="316">
        <v>4227000</v>
      </c>
      <c r="I433" s="338"/>
      <c r="J433" s="313"/>
      <c r="K433" s="310"/>
      <c r="L433" s="314" t="s">
        <v>649</v>
      </c>
    </row>
    <row r="434" spans="2:12">
      <c r="B434" s="315" t="s">
        <v>4893</v>
      </c>
      <c r="C434" s="310" t="s">
        <v>4894</v>
      </c>
      <c r="D434" s="310"/>
      <c r="E434" s="309"/>
      <c r="F434" s="310"/>
      <c r="G434" s="309"/>
      <c r="H434" s="316">
        <v>2560942</v>
      </c>
      <c r="I434" s="338"/>
      <c r="J434" s="313"/>
      <c r="K434" s="310"/>
      <c r="L434" s="314" t="s">
        <v>649</v>
      </c>
    </row>
    <row r="435" spans="2:12">
      <c r="B435" s="315" t="s">
        <v>4895</v>
      </c>
      <c r="C435" s="310" t="s">
        <v>4896</v>
      </c>
      <c r="D435" s="310"/>
      <c r="E435" s="309"/>
      <c r="F435" s="310"/>
      <c r="G435" s="309"/>
      <c r="H435" s="316">
        <v>5096420</v>
      </c>
      <c r="I435" s="338"/>
      <c r="J435" s="313"/>
      <c r="K435" s="310"/>
      <c r="L435" s="314" t="s">
        <v>649</v>
      </c>
    </row>
    <row r="436" spans="2:12">
      <c r="B436" s="315" t="s">
        <v>4897</v>
      </c>
      <c r="C436" s="310" t="s">
        <v>4898</v>
      </c>
      <c r="D436" s="310"/>
      <c r="E436" s="309"/>
      <c r="F436" s="310"/>
      <c r="G436" s="309"/>
      <c r="H436" s="316">
        <v>39697993</v>
      </c>
      <c r="I436" s="338"/>
      <c r="J436" s="313"/>
      <c r="K436" s="310"/>
      <c r="L436" s="314" t="s">
        <v>649</v>
      </c>
    </row>
    <row r="437" spans="2:12">
      <c r="B437" s="315" t="s">
        <v>117</v>
      </c>
      <c r="C437" s="310" t="s">
        <v>4832</v>
      </c>
      <c r="D437" s="310"/>
      <c r="E437" s="309"/>
      <c r="F437" s="310"/>
      <c r="G437" s="309"/>
      <c r="H437" s="316">
        <v>48627884</v>
      </c>
      <c r="I437" s="338"/>
      <c r="J437" s="313"/>
      <c r="K437" s="310"/>
      <c r="L437" s="314" t="s">
        <v>649</v>
      </c>
    </row>
    <row r="438" spans="2:12">
      <c r="B438" s="315" t="s">
        <v>4396</v>
      </c>
      <c r="C438" s="310" t="s">
        <v>4899</v>
      </c>
      <c r="D438" s="310"/>
      <c r="E438" s="309"/>
      <c r="F438" s="310"/>
      <c r="G438" s="309"/>
      <c r="H438" s="316">
        <v>13640039</v>
      </c>
      <c r="I438" s="338"/>
      <c r="J438" s="313"/>
      <c r="K438" s="310"/>
      <c r="L438" s="314" t="s">
        <v>649</v>
      </c>
    </row>
    <row r="439" spans="2:12">
      <c r="B439" s="315" t="s">
        <v>4900</v>
      </c>
      <c r="C439" s="310" t="s">
        <v>4901</v>
      </c>
      <c r="D439" s="310"/>
      <c r="E439" s="309"/>
      <c r="F439" s="310"/>
      <c r="G439" s="309"/>
      <c r="H439" s="316">
        <v>849600</v>
      </c>
      <c r="I439" s="338"/>
      <c r="J439" s="313"/>
      <c r="K439" s="310"/>
      <c r="L439" s="314" t="s">
        <v>649</v>
      </c>
    </row>
    <row r="440" spans="2:12">
      <c r="B440" s="315" t="s">
        <v>4902</v>
      </c>
      <c r="C440" s="310" t="s">
        <v>4903</v>
      </c>
      <c r="D440" s="310"/>
      <c r="E440" s="309"/>
      <c r="F440" s="310"/>
      <c r="G440" s="309"/>
      <c r="H440" s="316">
        <v>1416000</v>
      </c>
      <c r="I440" s="338"/>
      <c r="J440" s="313"/>
      <c r="K440" s="310"/>
      <c r="L440" s="314" t="s">
        <v>649</v>
      </c>
    </row>
    <row r="441" spans="2:12">
      <c r="B441" s="315" t="s">
        <v>4841</v>
      </c>
      <c r="C441" s="310" t="s">
        <v>4842</v>
      </c>
      <c r="D441" s="310"/>
      <c r="E441" s="309"/>
      <c r="F441" s="310"/>
      <c r="G441" s="309"/>
      <c r="H441" s="316">
        <v>22178187</v>
      </c>
      <c r="I441" s="338"/>
      <c r="J441" s="313"/>
      <c r="K441" s="310"/>
      <c r="L441" s="314" t="s">
        <v>649</v>
      </c>
    </row>
    <row r="442" spans="2:12">
      <c r="B442" s="315" t="s">
        <v>4835</v>
      </c>
      <c r="C442" s="310" t="s">
        <v>4836</v>
      </c>
      <c r="D442" s="310"/>
      <c r="E442" s="309"/>
      <c r="F442" s="310"/>
      <c r="G442" s="309"/>
      <c r="H442" s="316">
        <v>796500</v>
      </c>
      <c r="I442" s="338"/>
      <c r="J442" s="313"/>
      <c r="K442" s="310"/>
      <c r="L442" s="314" t="s">
        <v>649</v>
      </c>
    </row>
    <row r="443" spans="2:12">
      <c r="B443" s="315" t="s">
        <v>4887</v>
      </c>
      <c r="C443" s="310" t="s">
        <v>4888</v>
      </c>
      <c r="D443" s="310"/>
      <c r="E443" s="309"/>
      <c r="F443" s="310"/>
      <c r="G443" s="309"/>
      <c r="H443" s="316">
        <v>14443200</v>
      </c>
      <c r="I443" s="338"/>
      <c r="J443" s="313"/>
      <c r="K443" s="310"/>
      <c r="L443" s="314" t="s">
        <v>649</v>
      </c>
    </row>
    <row r="444" spans="2:12">
      <c r="B444" s="315" t="s">
        <v>464</v>
      </c>
      <c r="C444" s="310" t="s">
        <v>465</v>
      </c>
      <c r="D444" s="310"/>
      <c r="E444" s="309"/>
      <c r="F444" s="310"/>
      <c r="G444" s="309"/>
      <c r="H444" s="316">
        <v>94422546</v>
      </c>
      <c r="I444" s="338"/>
      <c r="J444" s="313"/>
      <c r="K444" s="310"/>
      <c r="L444" s="314" t="s">
        <v>649</v>
      </c>
    </row>
    <row r="445" spans="2:12">
      <c r="B445" s="315" t="s">
        <v>4839</v>
      </c>
      <c r="C445" s="310" t="s">
        <v>4840</v>
      </c>
      <c r="D445" s="310"/>
      <c r="E445" s="309"/>
      <c r="F445" s="310"/>
      <c r="G445" s="309"/>
      <c r="H445" s="316">
        <v>2137556</v>
      </c>
      <c r="I445" s="338"/>
      <c r="J445" s="313"/>
      <c r="K445" s="310"/>
      <c r="L445" s="314" t="s">
        <v>649</v>
      </c>
    </row>
    <row r="446" spans="2:12">
      <c r="B446" s="315" t="s">
        <v>4904</v>
      </c>
      <c r="C446" s="310" t="s">
        <v>4905</v>
      </c>
      <c r="D446" s="310"/>
      <c r="E446" s="309"/>
      <c r="F446" s="310"/>
      <c r="G446" s="309"/>
      <c r="H446" s="316">
        <v>8706040</v>
      </c>
      <c r="I446" s="338"/>
      <c r="J446" s="313"/>
      <c r="K446" s="310"/>
      <c r="L446" s="314" t="s">
        <v>649</v>
      </c>
    </row>
    <row r="447" spans="2:12">
      <c r="B447" s="315" t="s">
        <v>4900</v>
      </c>
      <c r="C447" s="310" t="s">
        <v>4901</v>
      </c>
      <c r="D447" s="310"/>
      <c r="E447" s="309"/>
      <c r="F447" s="310"/>
      <c r="G447" s="309"/>
      <c r="H447" s="316">
        <v>849600</v>
      </c>
      <c r="I447" s="338"/>
      <c r="J447" s="313"/>
      <c r="K447" s="310"/>
      <c r="L447" s="314" t="s">
        <v>649</v>
      </c>
    </row>
    <row r="448" spans="2:12">
      <c r="B448" s="315" t="s">
        <v>576</v>
      </c>
      <c r="C448" s="310" t="s">
        <v>4866</v>
      </c>
      <c r="D448" s="310"/>
      <c r="E448" s="309"/>
      <c r="F448" s="310"/>
      <c r="G448" s="309"/>
      <c r="H448" s="316">
        <v>2130045</v>
      </c>
      <c r="I448" s="338"/>
      <c r="J448" s="313"/>
      <c r="K448" s="310"/>
      <c r="L448" s="314" t="s">
        <v>649</v>
      </c>
    </row>
    <row r="449" spans="2:12">
      <c r="B449" s="315" t="s">
        <v>4897</v>
      </c>
      <c r="C449" s="310" t="s">
        <v>4898</v>
      </c>
      <c r="D449" s="310"/>
      <c r="E449" s="309"/>
      <c r="F449" s="310"/>
      <c r="G449" s="309"/>
      <c r="H449" s="316">
        <v>21967385</v>
      </c>
      <c r="I449" s="338"/>
      <c r="J449" s="313"/>
      <c r="K449" s="310"/>
      <c r="L449" s="314" t="s">
        <v>649</v>
      </c>
    </row>
    <row r="450" spans="2:12">
      <c r="B450" s="315" t="s">
        <v>4841</v>
      </c>
      <c r="C450" s="310" t="s">
        <v>4842</v>
      </c>
      <c r="D450" s="310"/>
      <c r="E450" s="309"/>
      <c r="F450" s="310"/>
      <c r="G450" s="309"/>
      <c r="H450" s="316">
        <v>6414462</v>
      </c>
      <c r="I450" s="338"/>
      <c r="J450" s="313"/>
      <c r="K450" s="310"/>
      <c r="L450" s="314" t="s">
        <v>649</v>
      </c>
    </row>
    <row r="451" spans="2:12">
      <c r="B451" s="315" t="s">
        <v>4885</v>
      </c>
      <c r="C451" s="310" t="s">
        <v>4886</v>
      </c>
      <c r="D451" s="310"/>
      <c r="E451" s="309"/>
      <c r="F451" s="310"/>
      <c r="G451" s="309"/>
      <c r="H451" s="316">
        <v>23566842</v>
      </c>
      <c r="I451" s="338"/>
      <c r="J451" s="313"/>
      <c r="K451" s="310"/>
      <c r="L451" s="314" t="s">
        <v>649</v>
      </c>
    </row>
    <row r="452" spans="2:12">
      <c r="B452" s="315" t="s">
        <v>4887</v>
      </c>
      <c r="C452" s="310" t="s">
        <v>4888</v>
      </c>
      <c r="D452" s="310"/>
      <c r="E452" s="309"/>
      <c r="F452" s="310"/>
      <c r="G452" s="309"/>
      <c r="H452" s="316">
        <v>13593600</v>
      </c>
      <c r="I452" s="338"/>
      <c r="J452" s="313"/>
      <c r="K452" s="310"/>
      <c r="L452" s="314" t="s">
        <v>649</v>
      </c>
    </row>
    <row r="453" spans="2:12">
      <c r="B453" s="315" t="s">
        <v>4906</v>
      </c>
      <c r="C453" s="310" t="s">
        <v>4907</v>
      </c>
      <c r="D453" s="310"/>
      <c r="E453" s="309"/>
      <c r="F453" s="310"/>
      <c r="G453" s="309"/>
      <c r="H453" s="316">
        <v>8764239</v>
      </c>
      <c r="I453" s="338"/>
      <c r="J453" s="313"/>
      <c r="K453" s="310"/>
      <c r="L453" s="314" t="s">
        <v>649</v>
      </c>
    </row>
    <row r="454" spans="2:12">
      <c r="B454" s="315" t="s">
        <v>4396</v>
      </c>
      <c r="C454" s="310" t="s">
        <v>4899</v>
      </c>
      <c r="D454" s="310"/>
      <c r="E454" s="309"/>
      <c r="F454" s="310"/>
      <c r="G454" s="309"/>
      <c r="H454" s="316">
        <v>410974</v>
      </c>
      <c r="I454" s="338"/>
      <c r="J454" s="313"/>
      <c r="K454" s="310"/>
      <c r="L454" s="314" t="s">
        <v>649</v>
      </c>
    </row>
    <row r="455" spans="2:12">
      <c r="B455" s="315" t="s">
        <v>4908</v>
      </c>
      <c r="C455" s="310" t="s">
        <v>4909</v>
      </c>
      <c r="D455" s="310"/>
      <c r="E455" s="309"/>
      <c r="F455" s="310"/>
      <c r="G455" s="309"/>
      <c r="H455" s="316">
        <v>3363000</v>
      </c>
      <c r="I455" s="338"/>
      <c r="J455" s="313"/>
      <c r="K455" s="310"/>
      <c r="L455" s="314" t="s">
        <v>649</v>
      </c>
    </row>
    <row r="456" spans="2:12">
      <c r="B456" s="315" t="s">
        <v>4841</v>
      </c>
      <c r="C456" s="310" t="s">
        <v>4842</v>
      </c>
      <c r="D456" s="310"/>
      <c r="E456" s="309"/>
      <c r="F456" s="310"/>
      <c r="G456" s="309"/>
      <c r="H456" s="316">
        <v>10541200</v>
      </c>
      <c r="I456" s="338"/>
      <c r="J456" s="313"/>
      <c r="K456" s="310"/>
      <c r="L456" s="314" t="s">
        <v>649</v>
      </c>
    </row>
    <row r="457" spans="2:12">
      <c r="B457" s="315" t="s">
        <v>4910</v>
      </c>
      <c r="C457" s="310" t="s">
        <v>4911</v>
      </c>
      <c r="D457" s="310"/>
      <c r="E457" s="309"/>
      <c r="F457" s="310"/>
      <c r="G457" s="309"/>
      <c r="H457" s="316">
        <v>11800000</v>
      </c>
      <c r="I457" s="338"/>
      <c r="J457" s="313"/>
      <c r="K457" s="310"/>
      <c r="L457" s="314" t="s">
        <v>649</v>
      </c>
    </row>
    <row r="458" spans="2:12">
      <c r="B458" s="315" t="s">
        <v>4912</v>
      </c>
      <c r="C458" s="310" t="s">
        <v>4913</v>
      </c>
      <c r="D458" s="310"/>
      <c r="E458" s="309"/>
      <c r="F458" s="310"/>
      <c r="G458" s="309"/>
      <c r="H458" s="316">
        <v>16284000</v>
      </c>
      <c r="I458" s="338"/>
      <c r="J458" s="313"/>
      <c r="K458" s="310"/>
      <c r="L458" s="314" t="s">
        <v>649</v>
      </c>
    </row>
    <row r="459" spans="2:12">
      <c r="B459" s="315" t="s">
        <v>4843</v>
      </c>
      <c r="C459" s="310" t="s">
        <v>4844</v>
      </c>
      <c r="D459" s="310"/>
      <c r="E459" s="309"/>
      <c r="F459" s="310"/>
      <c r="G459" s="309"/>
      <c r="H459" s="316">
        <v>235130720</v>
      </c>
      <c r="I459" s="338"/>
      <c r="J459" s="313"/>
      <c r="K459" s="310"/>
      <c r="L459" s="314" t="s">
        <v>649</v>
      </c>
    </row>
    <row r="460" spans="2:12">
      <c r="B460" s="315" t="s">
        <v>474</v>
      </c>
      <c r="C460" s="310" t="s">
        <v>4865</v>
      </c>
      <c r="D460" s="310"/>
      <c r="E460" s="309"/>
      <c r="F460" s="310"/>
      <c r="G460" s="309"/>
      <c r="H460" s="316">
        <v>146883306</v>
      </c>
      <c r="I460" s="338"/>
      <c r="J460" s="313"/>
      <c r="K460" s="310"/>
      <c r="L460" s="314" t="s">
        <v>649</v>
      </c>
    </row>
    <row r="461" spans="2:12">
      <c r="B461" s="315" t="s">
        <v>4845</v>
      </c>
      <c r="C461" s="310" t="s">
        <v>4846</v>
      </c>
      <c r="D461" s="310"/>
      <c r="E461" s="309"/>
      <c r="F461" s="310"/>
      <c r="G461" s="309"/>
      <c r="H461" s="316">
        <v>56644064</v>
      </c>
      <c r="I461" s="338"/>
      <c r="J461" s="313"/>
      <c r="K461" s="310"/>
      <c r="L461" s="314" t="s">
        <v>649</v>
      </c>
    </row>
    <row r="462" spans="2:12">
      <c r="B462" s="315" t="s">
        <v>4914</v>
      </c>
      <c r="C462" s="310" t="s">
        <v>4323</v>
      </c>
      <c r="D462" s="310"/>
      <c r="E462" s="309"/>
      <c r="F462" s="310"/>
      <c r="G462" s="309"/>
      <c r="H462" s="316">
        <v>22083338</v>
      </c>
      <c r="I462" s="338"/>
      <c r="J462" s="313"/>
      <c r="K462" s="310"/>
      <c r="L462" s="314" t="s">
        <v>649</v>
      </c>
    </row>
    <row r="463" spans="2:12">
      <c r="B463" s="315" t="s">
        <v>485</v>
      </c>
      <c r="C463" s="310" t="s">
        <v>4872</v>
      </c>
      <c r="D463" s="310"/>
      <c r="E463" s="309"/>
      <c r="F463" s="310"/>
      <c r="G463" s="309"/>
      <c r="H463" s="316">
        <v>48661828</v>
      </c>
      <c r="I463" s="338"/>
      <c r="J463" s="313"/>
      <c r="K463" s="310"/>
      <c r="L463" s="314" t="s">
        <v>649</v>
      </c>
    </row>
    <row r="464" spans="2:12">
      <c r="B464" s="315" t="s">
        <v>4870</v>
      </c>
      <c r="C464" s="310" t="s">
        <v>4871</v>
      </c>
      <c r="D464" s="310"/>
      <c r="E464" s="309"/>
      <c r="F464" s="310"/>
      <c r="G464" s="309"/>
      <c r="H464" s="316">
        <v>10354677</v>
      </c>
      <c r="I464" s="338"/>
      <c r="J464" s="313"/>
      <c r="K464" s="310"/>
      <c r="L464" s="314" t="s">
        <v>649</v>
      </c>
    </row>
    <row r="465" spans="2:12">
      <c r="B465" s="315" t="s">
        <v>4915</v>
      </c>
      <c r="C465" s="310" t="s">
        <v>4916</v>
      </c>
      <c r="D465" s="310"/>
      <c r="E465" s="309"/>
      <c r="F465" s="310"/>
      <c r="G465" s="309"/>
      <c r="H465" s="316">
        <v>55198040</v>
      </c>
      <c r="I465" s="338"/>
      <c r="J465" s="313"/>
      <c r="K465" s="310"/>
      <c r="L465" s="314" t="s">
        <v>649</v>
      </c>
    </row>
    <row r="466" spans="2:12">
      <c r="B466" s="315" t="s">
        <v>4917</v>
      </c>
      <c r="C466" s="310" t="s">
        <v>4918</v>
      </c>
      <c r="D466" s="310"/>
      <c r="E466" s="309"/>
      <c r="F466" s="310"/>
      <c r="G466" s="309"/>
      <c r="H466" s="316">
        <v>29872526</v>
      </c>
      <c r="I466" s="338"/>
      <c r="J466" s="313"/>
      <c r="K466" s="310"/>
      <c r="L466" s="314" t="s">
        <v>649</v>
      </c>
    </row>
    <row r="467" spans="2:12">
      <c r="B467" s="315" t="s">
        <v>4887</v>
      </c>
      <c r="C467" s="310" t="s">
        <v>4888</v>
      </c>
      <c r="D467" s="310"/>
      <c r="E467" s="309"/>
      <c r="F467" s="310"/>
      <c r="G467" s="309"/>
      <c r="H467" s="316">
        <v>9681900</v>
      </c>
      <c r="I467" s="338"/>
      <c r="J467" s="313"/>
      <c r="K467" s="310"/>
      <c r="L467" s="314" t="s">
        <v>649</v>
      </c>
    </row>
    <row r="468" spans="2:12">
      <c r="B468" s="315" t="s">
        <v>4908</v>
      </c>
      <c r="C468" s="310" t="s">
        <v>4909</v>
      </c>
      <c r="D468" s="310"/>
      <c r="E468" s="309"/>
      <c r="F468" s="310"/>
      <c r="G468" s="309"/>
      <c r="H468" s="316">
        <v>1577660</v>
      </c>
      <c r="I468" s="338"/>
      <c r="J468" s="313"/>
      <c r="K468" s="310"/>
      <c r="L468" s="314" t="s">
        <v>649</v>
      </c>
    </row>
    <row r="469" spans="2:12">
      <c r="B469" s="315" t="s">
        <v>4904</v>
      </c>
      <c r="C469" s="310" t="s">
        <v>4905</v>
      </c>
      <c r="D469" s="310"/>
      <c r="E469" s="309"/>
      <c r="F469" s="310"/>
      <c r="G469" s="309"/>
      <c r="H469" s="316">
        <v>25370000</v>
      </c>
      <c r="I469" s="338"/>
      <c r="J469" s="313"/>
      <c r="K469" s="310"/>
      <c r="L469" s="314" t="s">
        <v>649</v>
      </c>
    </row>
    <row r="470" spans="2:12">
      <c r="B470" s="315" t="s">
        <v>4885</v>
      </c>
      <c r="C470" s="310" t="s">
        <v>4886</v>
      </c>
      <c r="D470" s="310"/>
      <c r="E470" s="309"/>
      <c r="F470" s="310"/>
      <c r="G470" s="309"/>
      <c r="H470" s="316">
        <v>60819578</v>
      </c>
      <c r="I470" s="338"/>
      <c r="J470" s="313"/>
      <c r="K470" s="310"/>
      <c r="L470" s="314" t="s">
        <v>649</v>
      </c>
    </row>
    <row r="471" spans="2:12">
      <c r="B471" s="315" t="s">
        <v>4919</v>
      </c>
      <c r="C471" s="310" t="s">
        <v>4920</v>
      </c>
      <c r="D471" s="310"/>
      <c r="E471" s="309"/>
      <c r="F471" s="310"/>
      <c r="G471" s="309"/>
      <c r="H471" s="316">
        <v>21395937</v>
      </c>
      <c r="I471" s="338"/>
      <c r="J471" s="313"/>
      <c r="K471" s="310"/>
      <c r="L471" s="314" t="s">
        <v>649</v>
      </c>
    </row>
    <row r="472" spans="2:12">
      <c r="B472" s="315" t="s">
        <v>576</v>
      </c>
      <c r="C472" s="310" t="s">
        <v>4866</v>
      </c>
      <c r="D472" s="310"/>
      <c r="E472" s="309"/>
      <c r="F472" s="310"/>
      <c r="G472" s="309"/>
      <c r="H472" s="316">
        <v>2247422</v>
      </c>
      <c r="I472" s="338"/>
      <c r="J472" s="313"/>
      <c r="K472" s="310"/>
      <c r="L472" s="314" t="s">
        <v>649</v>
      </c>
    </row>
    <row r="473" spans="2:12">
      <c r="B473" s="315" t="s">
        <v>4829</v>
      </c>
      <c r="C473" s="310" t="s">
        <v>4830</v>
      </c>
      <c r="D473" s="310"/>
      <c r="E473" s="309"/>
      <c r="F473" s="310"/>
      <c r="G473" s="309"/>
      <c r="H473" s="316">
        <v>1697678</v>
      </c>
      <c r="I473" s="338"/>
      <c r="J473" s="313"/>
      <c r="K473" s="310"/>
      <c r="L473" s="314" t="s">
        <v>649</v>
      </c>
    </row>
    <row r="474" spans="2:12">
      <c r="B474" s="315" t="s">
        <v>4874</v>
      </c>
      <c r="C474" s="310" t="s">
        <v>4875</v>
      </c>
      <c r="D474" s="310"/>
      <c r="E474" s="309"/>
      <c r="F474" s="310"/>
      <c r="G474" s="309"/>
      <c r="H474" s="316">
        <v>148943313</v>
      </c>
      <c r="I474" s="338"/>
      <c r="J474" s="313"/>
      <c r="K474" s="310"/>
      <c r="L474" s="314" t="s">
        <v>649</v>
      </c>
    </row>
    <row r="475" spans="2:12">
      <c r="B475" s="315" t="s">
        <v>4396</v>
      </c>
      <c r="C475" s="310" t="s">
        <v>4899</v>
      </c>
      <c r="D475" s="310"/>
      <c r="E475" s="309"/>
      <c r="F475" s="310"/>
      <c r="G475" s="309"/>
      <c r="H475" s="316">
        <v>889508</v>
      </c>
      <c r="I475" s="338"/>
      <c r="J475" s="313"/>
      <c r="K475" s="310"/>
      <c r="L475" s="314" t="s">
        <v>649</v>
      </c>
    </row>
    <row r="476" spans="2:12">
      <c r="B476" s="315" t="s">
        <v>4829</v>
      </c>
      <c r="C476" s="310" t="s">
        <v>4830</v>
      </c>
      <c r="D476" s="310"/>
      <c r="E476" s="309"/>
      <c r="F476" s="310"/>
      <c r="G476" s="309"/>
      <c r="H476" s="316">
        <v>1438241</v>
      </c>
      <c r="I476" s="338"/>
      <c r="J476" s="313"/>
      <c r="K476" s="310"/>
      <c r="L476" s="314" t="s">
        <v>649</v>
      </c>
    </row>
    <row r="477" spans="2:12">
      <c r="B477" s="315" t="s">
        <v>489</v>
      </c>
      <c r="C477" s="310" t="s">
        <v>4921</v>
      </c>
      <c r="D477" s="310"/>
      <c r="E477" s="309"/>
      <c r="F477" s="310"/>
      <c r="G477" s="309"/>
      <c r="H477" s="316">
        <v>719736</v>
      </c>
      <c r="I477" s="338"/>
      <c r="J477" s="313"/>
      <c r="K477" s="310"/>
      <c r="L477" s="314" t="s">
        <v>649</v>
      </c>
    </row>
    <row r="478" spans="2:12">
      <c r="B478" s="315" t="s">
        <v>576</v>
      </c>
      <c r="C478" s="310" t="s">
        <v>4866</v>
      </c>
      <c r="D478" s="310"/>
      <c r="E478" s="309"/>
      <c r="F478" s="310"/>
      <c r="G478" s="309"/>
      <c r="H478" s="316">
        <v>617114</v>
      </c>
      <c r="I478" s="338"/>
      <c r="J478" s="313"/>
      <c r="K478" s="310"/>
      <c r="L478" s="314" t="s">
        <v>649</v>
      </c>
    </row>
    <row r="479" spans="2:12">
      <c r="B479" s="315" t="s">
        <v>4675</v>
      </c>
      <c r="C479" s="310" t="s">
        <v>4828</v>
      </c>
      <c r="D479" s="310"/>
      <c r="E479" s="309"/>
      <c r="F479" s="310"/>
      <c r="G479" s="309"/>
      <c r="H479" s="316">
        <v>754628</v>
      </c>
      <c r="I479" s="338"/>
      <c r="J479" s="313"/>
      <c r="K479" s="310"/>
      <c r="L479" s="314" t="s">
        <v>649</v>
      </c>
    </row>
    <row r="480" spans="2:12">
      <c r="B480" s="315" t="s">
        <v>470</v>
      </c>
      <c r="C480" s="310" t="s">
        <v>4831</v>
      </c>
      <c r="D480" s="310"/>
      <c r="E480" s="309"/>
      <c r="F480" s="310"/>
      <c r="G480" s="309"/>
      <c r="H480" s="316">
        <v>6047861</v>
      </c>
      <c r="I480" s="338"/>
      <c r="J480" s="313"/>
      <c r="K480" s="310"/>
      <c r="L480" s="314" t="s">
        <v>649</v>
      </c>
    </row>
    <row r="481" spans="2:12">
      <c r="B481" s="315" t="s">
        <v>4843</v>
      </c>
      <c r="C481" s="310" t="s">
        <v>4844</v>
      </c>
      <c r="D481" s="310"/>
      <c r="E481" s="309"/>
      <c r="F481" s="310"/>
      <c r="G481" s="309"/>
      <c r="H481" s="316">
        <v>247577832</v>
      </c>
      <c r="I481" s="338"/>
      <c r="J481" s="313"/>
      <c r="K481" s="310"/>
      <c r="L481" s="314" t="s">
        <v>649</v>
      </c>
    </row>
    <row r="482" spans="2:12">
      <c r="B482" s="315" t="s">
        <v>576</v>
      </c>
      <c r="C482" s="310" t="s">
        <v>4866</v>
      </c>
      <c r="D482" s="310"/>
      <c r="E482" s="309"/>
      <c r="F482" s="310"/>
      <c r="G482" s="309"/>
      <c r="H482" s="316">
        <v>4601043</v>
      </c>
      <c r="I482" s="338"/>
      <c r="J482" s="313"/>
      <c r="K482" s="310"/>
      <c r="L482" s="314" t="s">
        <v>649</v>
      </c>
    </row>
    <row r="483" spans="2:12">
      <c r="B483" s="315" t="s">
        <v>4839</v>
      </c>
      <c r="C483" s="310" t="s">
        <v>4840</v>
      </c>
      <c r="D483" s="310"/>
      <c r="E483" s="309"/>
      <c r="F483" s="310"/>
      <c r="G483" s="309"/>
      <c r="H483" s="316">
        <v>87048329</v>
      </c>
      <c r="I483" s="338"/>
      <c r="J483" s="313"/>
      <c r="K483" s="310"/>
      <c r="L483" s="314" t="s">
        <v>649</v>
      </c>
    </row>
    <row r="484" spans="2:12">
      <c r="B484" s="315" t="s">
        <v>4430</v>
      </c>
      <c r="C484" s="310" t="s">
        <v>4922</v>
      </c>
      <c r="D484" s="310"/>
      <c r="E484" s="309"/>
      <c r="F484" s="310"/>
      <c r="G484" s="309"/>
      <c r="H484" s="316">
        <v>245592969</v>
      </c>
      <c r="I484" s="338"/>
      <c r="J484" s="313"/>
      <c r="K484" s="310"/>
      <c r="L484" s="314" t="s">
        <v>649</v>
      </c>
    </row>
    <row r="485" spans="2:12">
      <c r="B485" s="315" t="s">
        <v>4430</v>
      </c>
      <c r="C485" s="310" t="s">
        <v>4922</v>
      </c>
      <c r="D485" s="310"/>
      <c r="E485" s="309"/>
      <c r="F485" s="310"/>
      <c r="G485" s="309"/>
      <c r="H485" s="316">
        <v>15311463</v>
      </c>
      <c r="I485" s="338"/>
      <c r="J485" s="313"/>
      <c r="K485" s="310"/>
      <c r="L485" s="314" t="s">
        <v>649</v>
      </c>
    </row>
    <row r="486" spans="2:12">
      <c r="B486" s="315" t="s">
        <v>4442</v>
      </c>
      <c r="C486" s="310" t="s">
        <v>4889</v>
      </c>
      <c r="D486" s="310"/>
      <c r="E486" s="309"/>
      <c r="F486" s="310"/>
      <c r="G486" s="309"/>
      <c r="H486" s="316">
        <v>6357781</v>
      </c>
      <c r="I486" s="338"/>
      <c r="J486" s="313"/>
      <c r="K486" s="310"/>
      <c r="L486" s="314" t="s">
        <v>649</v>
      </c>
    </row>
    <row r="487" spans="2:12">
      <c r="B487" s="315" t="s">
        <v>4845</v>
      </c>
      <c r="C487" s="310" t="s">
        <v>4846</v>
      </c>
      <c r="D487" s="310"/>
      <c r="E487" s="309"/>
      <c r="F487" s="310"/>
      <c r="G487" s="309"/>
      <c r="H487" s="316">
        <v>853370371</v>
      </c>
      <c r="I487" s="338"/>
      <c r="J487" s="313"/>
      <c r="K487" s="310"/>
      <c r="L487" s="314" t="s">
        <v>649</v>
      </c>
    </row>
    <row r="488" spans="2:12">
      <c r="B488" s="315" t="s">
        <v>4430</v>
      </c>
      <c r="C488" s="310" t="s">
        <v>4922</v>
      </c>
      <c r="D488" s="310"/>
      <c r="E488" s="309"/>
      <c r="F488" s="310"/>
      <c r="G488" s="309"/>
      <c r="H488" s="316">
        <v>75733324</v>
      </c>
      <c r="I488" s="338"/>
      <c r="J488" s="313"/>
      <c r="K488" s="310"/>
      <c r="L488" s="314" t="s">
        <v>649</v>
      </c>
    </row>
    <row r="489" spans="2:12">
      <c r="B489" s="315" t="s">
        <v>4829</v>
      </c>
      <c r="C489" s="310" t="s">
        <v>4830</v>
      </c>
      <c r="D489" s="310"/>
      <c r="E489" s="309"/>
      <c r="F489" s="310"/>
      <c r="G489" s="309"/>
      <c r="H489" s="316">
        <v>1648861</v>
      </c>
      <c r="I489" s="338"/>
      <c r="J489" s="313"/>
      <c r="K489" s="310"/>
      <c r="L489" s="314" t="s">
        <v>649</v>
      </c>
    </row>
    <row r="490" spans="2:12">
      <c r="B490" s="315" t="s">
        <v>608</v>
      </c>
      <c r="C490" s="310" t="s">
        <v>4890</v>
      </c>
      <c r="D490" s="310"/>
      <c r="E490" s="309"/>
      <c r="F490" s="310"/>
      <c r="G490" s="309"/>
      <c r="H490" s="316">
        <v>415048618</v>
      </c>
      <c r="I490" s="338"/>
      <c r="J490" s="313"/>
      <c r="K490" s="310"/>
      <c r="L490" s="314" t="s">
        <v>649</v>
      </c>
    </row>
    <row r="491" spans="2:12">
      <c r="B491" s="315" t="s">
        <v>4839</v>
      </c>
      <c r="C491" s="310" t="s">
        <v>4840</v>
      </c>
      <c r="D491" s="310"/>
      <c r="E491" s="309"/>
      <c r="F491" s="310"/>
      <c r="G491" s="309"/>
      <c r="H491" s="316">
        <v>278740</v>
      </c>
      <c r="I491" s="338"/>
      <c r="J491" s="313"/>
      <c r="K491" s="310"/>
      <c r="L491" s="314" t="s">
        <v>649</v>
      </c>
    </row>
    <row r="492" spans="2:12">
      <c r="B492" s="315" t="s">
        <v>4851</v>
      </c>
      <c r="C492" s="310" t="s">
        <v>4852</v>
      </c>
      <c r="D492" s="310"/>
      <c r="E492" s="309"/>
      <c r="F492" s="310"/>
      <c r="G492" s="309"/>
      <c r="H492" s="316">
        <v>6320080</v>
      </c>
      <c r="I492" s="338"/>
      <c r="J492" s="313"/>
      <c r="K492" s="310"/>
      <c r="L492" s="314" t="s">
        <v>649</v>
      </c>
    </row>
    <row r="493" spans="2:12">
      <c r="B493" s="315" t="s">
        <v>4843</v>
      </c>
      <c r="C493" s="310" t="s">
        <v>4844</v>
      </c>
      <c r="D493" s="310"/>
      <c r="E493" s="309"/>
      <c r="F493" s="310"/>
      <c r="G493" s="309"/>
      <c r="H493" s="316">
        <v>146658298</v>
      </c>
      <c r="I493" s="338"/>
      <c r="J493" s="313"/>
      <c r="K493" s="310"/>
      <c r="L493" s="314" t="s">
        <v>649</v>
      </c>
    </row>
    <row r="494" spans="2:12">
      <c r="B494" s="315" t="s">
        <v>576</v>
      </c>
      <c r="C494" s="310" t="s">
        <v>4866</v>
      </c>
      <c r="D494" s="310"/>
      <c r="E494" s="309"/>
      <c r="F494" s="310"/>
      <c r="G494" s="309"/>
      <c r="H494" s="316">
        <v>757119</v>
      </c>
      <c r="I494" s="338"/>
      <c r="J494" s="313"/>
      <c r="K494" s="310"/>
      <c r="L494" s="314" t="s">
        <v>649</v>
      </c>
    </row>
    <row r="495" spans="2:12">
      <c r="B495" s="315" t="s">
        <v>4923</v>
      </c>
      <c r="C495" s="310" t="s">
        <v>4401</v>
      </c>
      <c r="D495" s="310"/>
      <c r="E495" s="309"/>
      <c r="F495" s="310"/>
      <c r="G495" s="309"/>
      <c r="H495" s="316">
        <v>15515337</v>
      </c>
      <c r="I495" s="338"/>
      <c r="J495" s="313"/>
      <c r="K495" s="310"/>
      <c r="L495" s="314" t="s">
        <v>649</v>
      </c>
    </row>
    <row r="496" spans="2:12">
      <c r="B496" s="315" t="s">
        <v>4845</v>
      </c>
      <c r="C496" s="310" t="s">
        <v>4846</v>
      </c>
      <c r="D496" s="310"/>
      <c r="E496" s="309"/>
      <c r="F496" s="310"/>
      <c r="G496" s="309"/>
      <c r="H496" s="316">
        <v>121952830</v>
      </c>
      <c r="I496" s="338"/>
      <c r="J496" s="313"/>
      <c r="K496" s="310"/>
      <c r="L496" s="314" t="s">
        <v>649</v>
      </c>
    </row>
    <row r="497" spans="2:12">
      <c r="B497" s="315" t="s">
        <v>4880</v>
      </c>
      <c r="C497" s="310" t="s">
        <v>4881</v>
      </c>
      <c r="D497" s="310"/>
      <c r="E497" s="309"/>
      <c r="F497" s="310"/>
      <c r="G497" s="309"/>
      <c r="H497" s="316">
        <v>7870600</v>
      </c>
      <c r="I497" s="338"/>
      <c r="J497" s="313"/>
      <c r="K497" s="310"/>
      <c r="L497" s="314" t="s">
        <v>649</v>
      </c>
    </row>
    <row r="498" spans="2:12">
      <c r="B498" s="315" t="s">
        <v>4829</v>
      </c>
      <c r="C498" s="310" t="s">
        <v>4830</v>
      </c>
      <c r="D498" s="310"/>
      <c r="E498" s="309"/>
      <c r="F498" s="310"/>
      <c r="G498" s="309"/>
      <c r="H498" s="316">
        <v>1340032</v>
      </c>
      <c r="I498" s="338"/>
      <c r="J498" s="313"/>
      <c r="K498" s="310"/>
      <c r="L498" s="314" t="s">
        <v>649</v>
      </c>
    </row>
    <row r="499" spans="2:12">
      <c r="B499" s="315" t="s">
        <v>4824</v>
      </c>
      <c r="C499" s="310" t="s">
        <v>4825</v>
      </c>
      <c r="D499" s="310"/>
      <c r="E499" s="309"/>
      <c r="F499" s="310"/>
      <c r="G499" s="309"/>
      <c r="H499" s="316">
        <v>7052329</v>
      </c>
      <c r="I499" s="338"/>
      <c r="J499" s="313"/>
      <c r="K499" s="310"/>
      <c r="L499" s="314" t="s">
        <v>649</v>
      </c>
    </row>
    <row r="500" spans="2:12">
      <c r="B500" s="315" t="s">
        <v>576</v>
      </c>
      <c r="C500" s="310" t="s">
        <v>4866</v>
      </c>
      <c r="D500" s="310"/>
      <c r="E500" s="309"/>
      <c r="F500" s="310"/>
      <c r="G500" s="309"/>
      <c r="H500" s="316">
        <v>25931109</v>
      </c>
      <c r="I500" s="338"/>
      <c r="J500" s="313"/>
      <c r="K500" s="310"/>
      <c r="L500" s="314" t="s">
        <v>649</v>
      </c>
    </row>
    <row r="501" spans="2:12">
      <c r="B501" s="315" t="s">
        <v>464</v>
      </c>
      <c r="C501" s="310" t="s">
        <v>465</v>
      </c>
      <c r="D501" s="310"/>
      <c r="E501" s="309"/>
      <c r="F501" s="310"/>
      <c r="G501" s="309"/>
      <c r="H501" s="316">
        <v>103837911</v>
      </c>
      <c r="I501" s="338"/>
      <c r="J501" s="313"/>
      <c r="K501" s="310"/>
      <c r="L501" s="314" t="s">
        <v>649</v>
      </c>
    </row>
    <row r="502" spans="2:12">
      <c r="B502" s="315" t="s">
        <v>4870</v>
      </c>
      <c r="C502" s="310" t="s">
        <v>4871</v>
      </c>
      <c r="D502" s="310"/>
      <c r="E502" s="309"/>
      <c r="F502" s="310"/>
      <c r="G502" s="309"/>
      <c r="H502" s="316">
        <v>41418708</v>
      </c>
      <c r="I502" s="338"/>
      <c r="J502" s="313"/>
      <c r="K502" s="310"/>
      <c r="L502" s="314" t="s">
        <v>649</v>
      </c>
    </row>
    <row r="503" spans="2:12">
      <c r="B503" s="315" t="s">
        <v>4880</v>
      </c>
      <c r="C503" s="310" t="s">
        <v>4881</v>
      </c>
      <c r="D503" s="310"/>
      <c r="E503" s="309"/>
      <c r="F503" s="310"/>
      <c r="G503" s="309"/>
      <c r="H503" s="316">
        <v>2560600</v>
      </c>
      <c r="I503" s="338"/>
      <c r="J503" s="313"/>
      <c r="K503" s="310"/>
      <c r="L503" s="314" t="s">
        <v>649</v>
      </c>
    </row>
    <row r="504" spans="2:12">
      <c r="B504" s="315" t="s">
        <v>4824</v>
      </c>
      <c r="C504" s="310" t="s">
        <v>4825</v>
      </c>
      <c r="D504" s="310"/>
      <c r="E504" s="309"/>
      <c r="F504" s="310"/>
      <c r="G504" s="309"/>
      <c r="H504" s="316">
        <v>6897572</v>
      </c>
      <c r="I504" s="338"/>
      <c r="J504" s="313"/>
      <c r="K504" s="310"/>
      <c r="L504" s="314" t="s">
        <v>649</v>
      </c>
    </row>
    <row r="505" spans="2:12">
      <c r="B505" s="315" t="s">
        <v>4924</v>
      </c>
      <c r="C505" s="310" t="s">
        <v>4925</v>
      </c>
      <c r="D505" s="310"/>
      <c r="E505" s="309"/>
      <c r="F505" s="310"/>
      <c r="G505" s="309"/>
      <c r="H505" s="316">
        <v>4130000</v>
      </c>
      <c r="I505" s="338"/>
      <c r="J505" s="313"/>
      <c r="K505" s="310"/>
      <c r="L505" s="314" t="s">
        <v>649</v>
      </c>
    </row>
    <row r="506" spans="2:12">
      <c r="B506" s="315" t="s">
        <v>4926</v>
      </c>
      <c r="C506" s="310" t="s">
        <v>4927</v>
      </c>
      <c r="D506" s="310"/>
      <c r="E506" s="309"/>
      <c r="F506" s="310"/>
      <c r="G506" s="309"/>
      <c r="H506" s="316">
        <v>5876400</v>
      </c>
      <c r="I506" s="338"/>
      <c r="J506" s="313"/>
      <c r="K506" s="310"/>
      <c r="L506" s="314" t="s">
        <v>649</v>
      </c>
    </row>
    <row r="507" spans="2:12">
      <c r="B507" s="315" t="s">
        <v>470</v>
      </c>
      <c r="C507" s="310" t="s">
        <v>4831</v>
      </c>
      <c r="D507" s="310"/>
      <c r="E507" s="309"/>
      <c r="F507" s="310"/>
      <c r="G507" s="309"/>
      <c r="H507" s="316">
        <v>3590794</v>
      </c>
      <c r="I507" s="338"/>
      <c r="J507" s="313"/>
      <c r="K507" s="310"/>
      <c r="L507" s="314" t="s">
        <v>649</v>
      </c>
    </row>
    <row r="508" spans="2:12">
      <c r="B508" s="315" t="s">
        <v>4928</v>
      </c>
      <c r="C508" s="310" t="s">
        <v>458</v>
      </c>
      <c r="D508" s="310"/>
      <c r="E508" s="309"/>
      <c r="F508" s="310"/>
      <c r="G508" s="309"/>
      <c r="H508" s="316">
        <v>47367987</v>
      </c>
      <c r="I508" s="338"/>
      <c r="J508" s="313"/>
      <c r="K508" s="310"/>
      <c r="L508" s="314" t="s">
        <v>649</v>
      </c>
    </row>
    <row r="509" spans="2:12">
      <c r="B509" s="315" t="s">
        <v>433</v>
      </c>
      <c r="C509" s="310" t="s">
        <v>4929</v>
      </c>
      <c r="D509" s="310"/>
      <c r="E509" s="309"/>
      <c r="F509" s="310"/>
      <c r="G509" s="309"/>
      <c r="H509" s="316">
        <v>440140310</v>
      </c>
      <c r="I509" s="338"/>
      <c r="J509" s="313"/>
      <c r="K509" s="310"/>
      <c r="L509" s="314" t="s">
        <v>649</v>
      </c>
    </row>
    <row r="510" spans="2:12">
      <c r="B510" s="315" t="s">
        <v>4430</v>
      </c>
      <c r="C510" s="310" t="s">
        <v>4922</v>
      </c>
      <c r="D510" s="310"/>
      <c r="E510" s="309"/>
      <c r="F510" s="310"/>
      <c r="G510" s="309"/>
      <c r="H510" s="316">
        <v>37913972</v>
      </c>
      <c r="I510" s="338"/>
      <c r="J510" s="313"/>
      <c r="K510" s="310"/>
      <c r="L510" s="314" t="s">
        <v>649</v>
      </c>
    </row>
    <row r="511" spans="2:12">
      <c r="B511" s="315" t="s">
        <v>4876</v>
      </c>
      <c r="C511" s="310" t="s">
        <v>4877</v>
      </c>
      <c r="D511" s="310"/>
      <c r="E511" s="309"/>
      <c r="F511" s="310"/>
      <c r="G511" s="309"/>
      <c r="H511" s="316">
        <v>3994300</v>
      </c>
      <c r="I511" s="338"/>
      <c r="J511" s="313"/>
      <c r="K511" s="310"/>
      <c r="L511" s="314" t="s">
        <v>649</v>
      </c>
    </row>
    <row r="512" spans="2:12">
      <c r="B512" s="315" t="s">
        <v>485</v>
      </c>
      <c r="C512" s="310" t="s">
        <v>4872</v>
      </c>
      <c r="D512" s="310"/>
      <c r="E512" s="309"/>
      <c r="F512" s="310"/>
      <c r="G512" s="309"/>
      <c r="H512" s="316">
        <v>338300429</v>
      </c>
      <c r="I512" s="338"/>
      <c r="J512" s="313"/>
      <c r="K512" s="310"/>
      <c r="L512" s="314" t="s">
        <v>649</v>
      </c>
    </row>
    <row r="513" spans="2:12">
      <c r="B513" s="315" t="s">
        <v>4784</v>
      </c>
      <c r="C513" s="310" t="s">
        <v>4930</v>
      </c>
      <c r="D513" s="310"/>
      <c r="E513" s="309"/>
      <c r="F513" s="310"/>
      <c r="G513" s="309"/>
      <c r="H513" s="316">
        <v>52654784</v>
      </c>
      <c r="I513" s="338"/>
      <c r="J513" s="313"/>
      <c r="K513" s="310"/>
      <c r="L513" s="314" t="s">
        <v>649</v>
      </c>
    </row>
    <row r="514" spans="2:12">
      <c r="B514" s="315" t="s">
        <v>474</v>
      </c>
      <c r="C514" s="310" t="s">
        <v>4865</v>
      </c>
      <c r="D514" s="310"/>
      <c r="E514" s="309"/>
      <c r="F514" s="310"/>
      <c r="G514" s="309"/>
      <c r="H514" s="316">
        <v>5935230</v>
      </c>
      <c r="I514" s="338"/>
      <c r="J514" s="313"/>
      <c r="K514" s="310"/>
      <c r="L514" s="314" t="s">
        <v>649</v>
      </c>
    </row>
    <row r="515" spans="2:12">
      <c r="B515" s="315" t="s">
        <v>4829</v>
      </c>
      <c r="C515" s="310" t="s">
        <v>4830</v>
      </c>
      <c r="D515" s="310"/>
      <c r="E515" s="309"/>
      <c r="F515" s="310"/>
      <c r="G515" s="309"/>
      <c r="H515" s="316">
        <v>619889</v>
      </c>
      <c r="I515" s="338"/>
      <c r="J515" s="313"/>
      <c r="K515" s="310"/>
      <c r="L515" s="314" t="s">
        <v>649</v>
      </c>
    </row>
    <row r="516" spans="2:12">
      <c r="B516" s="315" t="s">
        <v>4430</v>
      </c>
      <c r="C516" s="310" t="s">
        <v>4922</v>
      </c>
      <c r="D516" s="310"/>
      <c r="E516" s="309"/>
      <c r="F516" s="310"/>
      <c r="G516" s="309"/>
      <c r="H516" s="316">
        <v>54027897</v>
      </c>
      <c r="I516" s="338"/>
      <c r="J516" s="313"/>
      <c r="K516" s="310"/>
      <c r="L516" s="314" t="s">
        <v>649</v>
      </c>
    </row>
    <row r="517" spans="2:12">
      <c r="B517" s="315" t="s">
        <v>4870</v>
      </c>
      <c r="C517" s="310" t="s">
        <v>4871</v>
      </c>
      <c r="D517" s="310"/>
      <c r="E517" s="309"/>
      <c r="F517" s="310"/>
      <c r="G517" s="309"/>
      <c r="H517" s="316">
        <v>8171500</v>
      </c>
      <c r="I517" s="338"/>
      <c r="J517" s="313"/>
      <c r="K517" s="310"/>
      <c r="L517" s="314" t="s">
        <v>649</v>
      </c>
    </row>
    <row r="518" spans="2:12">
      <c r="B518" s="315" t="s">
        <v>4882</v>
      </c>
      <c r="C518" s="310" t="s">
        <v>4883</v>
      </c>
      <c r="D518" s="310"/>
      <c r="E518" s="309"/>
      <c r="F518" s="310"/>
      <c r="G518" s="309"/>
      <c r="H518" s="316">
        <v>52392</v>
      </c>
      <c r="I518" s="338"/>
      <c r="J518" s="313"/>
      <c r="K518" s="310"/>
      <c r="L518" s="314" t="s">
        <v>649</v>
      </c>
    </row>
    <row r="519" spans="2:12">
      <c r="B519" s="315" t="s">
        <v>4839</v>
      </c>
      <c r="C519" s="310" t="s">
        <v>4840</v>
      </c>
      <c r="D519" s="310"/>
      <c r="E519" s="309"/>
      <c r="F519" s="310"/>
      <c r="G519" s="309"/>
      <c r="H519" s="316">
        <v>8527860</v>
      </c>
      <c r="I519" s="338"/>
      <c r="J519" s="313"/>
      <c r="K519" s="310"/>
      <c r="L519" s="314" t="s">
        <v>649</v>
      </c>
    </row>
    <row r="520" spans="2:12">
      <c r="B520" s="315" t="s">
        <v>4926</v>
      </c>
      <c r="C520" s="310" t="s">
        <v>4927</v>
      </c>
      <c r="D520" s="310"/>
      <c r="E520" s="309"/>
      <c r="F520" s="310"/>
      <c r="G520" s="309"/>
      <c r="H520" s="316">
        <v>5876400</v>
      </c>
      <c r="I520" s="338"/>
      <c r="J520" s="313"/>
      <c r="K520" s="310"/>
      <c r="L520" s="314" t="s">
        <v>649</v>
      </c>
    </row>
    <row r="521" spans="2:12">
      <c r="B521" s="315" t="s">
        <v>4891</v>
      </c>
      <c r="C521" s="310" t="s">
        <v>4892</v>
      </c>
      <c r="D521" s="310"/>
      <c r="E521" s="309"/>
      <c r="F521" s="310"/>
      <c r="G521" s="309"/>
      <c r="H521" s="316">
        <v>340000</v>
      </c>
      <c r="I521" s="338"/>
      <c r="J521" s="313"/>
      <c r="K521" s="310"/>
      <c r="L521" s="314" t="s">
        <v>649</v>
      </c>
    </row>
    <row r="522" spans="2:12">
      <c r="B522" s="315" t="s">
        <v>4931</v>
      </c>
      <c r="C522" s="310" t="s">
        <v>4932</v>
      </c>
      <c r="D522" s="310"/>
      <c r="E522" s="309"/>
      <c r="F522" s="310"/>
      <c r="G522" s="309"/>
      <c r="H522" s="316">
        <v>17464000</v>
      </c>
      <c r="I522" s="338"/>
      <c r="J522" s="313"/>
      <c r="K522" s="310"/>
      <c r="L522" s="314" t="s">
        <v>649</v>
      </c>
    </row>
    <row r="523" spans="2:12">
      <c r="B523" s="315" t="s">
        <v>4430</v>
      </c>
      <c r="C523" s="310" t="s">
        <v>4922</v>
      </c>
      <c r="D523" s="310"/>
      <c r="E523" s="309"/>
      <c r="F523" s="310"/>
      <c r="G523" s="309"/>
      <c r="H523" s="316">
        <v>102369094</v>
      </c>
      <c r="I523" s="338"/>
      <c r="J523" s="313"/>
      <c r="K523" s="310"/>
      <c r="L523" s="314" t="s">
        <v>649</v>
      </c>
    </row>
    <row r="524" spans="2:12">
      <c r="B524" s="315" t="s">
        <v>4784</v>
      </c>
      <c r="C524" s="310" t="s">
        <v>4930</v>
      </c>
      <c r="D524" s="310"/>
      <c r="E524" s="309"/>
      <c r="F524" s="310"/>
      <c r="G524" s="309"/>
      <c r="H524" s="316">
        <v>27743332</v>
      </c>
      <c r="I524" s="338"/>
      <c r="J524" s="313"/>
      <c r="K524" s="310"/>
      <c r="L524" s="314" t="s">
        <v>649</v>
      </c>
    </row>
    <row r="525" spans="2:12">
      <c r="B525" s="315" t="s">
        <v>4887</v>
      </c>
      <c r="C525" s="310" t="s">
        <v>4888</v>
      </c>
      <c r="D525" s="310"/>
      <c r="E525" s="309"/>
      <c r="F525" s="310"/>
      <c r="G525" s="309"/>
      <c r="H525" s="316">
        <v>3371850</v>
      </c>
      <c r="I525" s="338"/>
      <c r="J525" s="313"/>
      <c r="K525" s="310"/>
      <c r="L525" s="314" t="s">
        <v>649</v>
      </c>
    </row>
    <row r="526" spans="2:12">
      <c r="B526" s="315" t="s">
        <v>4843</v>
      </c>
      <c r="C526" s="310" t="s">
        <v>4844</v>
      </c>
      <c r="D526" s="310"/>
      <c r="E526" s="309"/>
      <c r="F526" s="310"/>
      <c r="G526" s="309"/>
      <c r="H526" s="316">
        <v>121858776</v>
      </c>
      <c r="I526" s="338"/>
      <c r="J526" s="313"/>
      <c r="K526" s="310"/>
      <c r="L526" s="314" t="s">
        <v>649</v>
      </c>
    </row>
    <row r="527" spans="2:12">
      <c r="B527" s="315" t="s">
        <v>4924</v>
      </c>
      <c r="C527" s="310" t="s">
        <v>4925</v>
      </c>
      <c r="D527" s="310"/>
      <c r="E527" s="309"/>
      <c r="F527" s="310"/>
      <c r="G527" s="309"/>
      <c r="H527" s="316">
        <v>4130000</v>
      </c>
      <c r="I527" s="338"/>
      <c r="J527" s="313"/>
      <c r="K527" s="310"/>
      <c r="L527" s="314" t="s">
        <v>649</v>
      </c>
    </row>
    <row r="528" spans="2:12">
      <c r="B528" s="315" t="s">
        <v>4843</v>
      </c>
      <c r="C528" s="310" t="s">
        <v>4844</v>
      </c>
      <c r="D528" s="310"/>
      <c r="E528" s="309"/>
      <c r="F528" s="310"/>
      <c r="G528" s="309"/>
      <c r="H528" s="316">
        <v>58858358</v>
      </c>
      <c r="I528" s="338"/>
      <c r="J528" s="313"/>
      <c r="K528" s="310"/>
      <c r="L528" s="314" t="s">
        <v>649</v>
      </c>
    </row>
    <row r="529" spans="2:12">
      <c r="B529" s="315" t="s">
        <v>4933</v>
      </c>
      <c r="C529" s="310" t="s">
        <v>4934</v>
      </c>
      <c r="D529" s="310"/>
      <c r="E529" s="309"/>
      <c r="F529" s="310"/>
      <c r="G529" s="309"/>
      <c r="H529" s="316">
        <v>8850000</v>
      </c>
      <c r="I529" s="338"/>
      <c r="J529" s="313"/>
      <c r="K529" s="310"/>
      <c r="L529" s="314" t="s">
        <v>649</v>
      </c>
    </row>
    <row r="530" spans="2:12">
      <c r="B530" s="315" t="s">
        <v>474</v>
      </c>
      <c r="C530" s="310" t="s">
        <v>4865</v>
      </c>
      <c r="D530" s="310"/>
      <c r="E530" s="309"/>
      <c r="F530" s="310"/>
      <c r="G530" s="309"/>
      <c r="H530" s="316">
        <v>149905026</v>
      </c>
      <c r="I530" s="338"/>
      <c r="J530" s="313"/>
      <c r="K530" s="310"/>
      <c r="L530" s="314" t="s">
        <v>649</v>
      </c>
    </row>
    <row r="531" spans="2:12">
      <c r="B531" s="315" t="s">
        <v>576</v>
      </c>
      <c r="C531" s="310" t="s">
        <v>4866</v>
      </c>
      <c r="D531" s="310"/>
      <c r="E531" s="309"/>
      <c r="F531" s="310"/>
      <c r="G531" s="309"/>
      <c r="H531" s="316">
        <v>11020773</v>
      </c>
      <c r="I531" s="338"/>
      <c r="J531" s="313"/>
      <c r="K531" s="310"/>
      <c r="L531" s="314" t="s">
        <v>649</v>
      </c>
    </row>
    <row r="532" spans="2:12">
      <c r="B532" s="315" t="s">
        <v>576</v>
      </c>
      <c r="C532" s="310" t="s">
        <v>4866</v>
      </c>
      <c r="D532" s="310"/>
      <c r="E532" s="309"/>
      <c r="F532" s="310"/>
      <c r="G532" s="309"/>
      <c r="H532" s="316">
        <v>51307831</v>
      </c>
      <c r="I532" s="338"/>
      <c r="J532" s="313"/>
      <c r="K532" s="310"/>
      <c r="L532" s="314" t="s">
        <v>649</v>
      </c>
    </row>
    <row r="533" spans="2:12">
      <c r="B533" s="315" t="s">
        <v>4845</v>
      </c>
      <c r="C533" s="310" t="s">
        <v>4846</v>
      </c>
      <c r="D533" s="310"/>
      <c r="E533" s="309"/>
      <c r="F533" s="310"/>
      <c r="G533" s="309"/>
      <c r="H533" s="316">
        <v>404931755</v>
      </c>
      <c r="I533" s="338"/>
      <c r="J533" s="313"/>
      <c r="K533" s="310"/>
      <c r="L533" s="314" t="s">
        <v>649</v>
      </c>
    </row>
    <row r="534" spans="2:12">
      <c r="B534" s="315" t="s">
        <v>4427</v>
      </c>
      <c r="C534" s="310" t="s">
        <v>4884</v>
      </c>
      <c r="D534" s="310"/>
      <c r="E534" s="309"/>
      <c r="F534" s="310"/>
      <c r="G534" s="309"/>
      <c r="H534" s="316">
        <v>173460000</v>
      </c>
      <c r="I534" s="338"/>
      <c r="J534" s="313"/>
      <c r="K534" s="310"/>
      <c r="L534" s="314" t="s">
        <v>649</v>
      </c>
    </row>
    <row r="535" spans="2:12">
      <c r="B535" s="315" t="s">
        <v>4829</v>
      </c>
      <c r="C535" s="310" t="s">
        <v>4830</v>
      </c>
      <c r="D535" s="310"/>
      <c r="E535" s="309"/>
      <c r="F535" s="310"/>
      <c r="G535" s="309"/>
      <c r="H535" s="316">
        <v>745486</v>
      </c>
      <c r="I535" s="338"/>
      <c r="J535" s="313"/>
      <c r="K535" s="310"/>
      <c r="L535" s="314" t="s">
        <v>649</v>
      </c>
    </row>
    <row r="536" spans="2:12">
      <c r="B536" s="315" t="s">
        <v>4839</v>
      </c>
      <c r="C536" s="310" t="s">
        <v>4840</v>
      </c>
      <c r="D536" s="310"/>
      <c r="E536" s="309"/>
      <c r="F536" s="310"/>
      <c r="G536" s="309"/>
      <c r="H536" s="316">
        <v>8527860</v>
      </c>
      <c r="I536" s="338"/>
      <c r="J536" s="313"/>
      <c r="K536" s="310"/>
      <c r="L536" s="314" t="s">
        <v>649</v>
      </c>
    </row>
    <row r="537" spans="2:12">
      <c r="B537" s="315" t="s">
        <v>489</v>
      </c>
      <c r="C537" s="310" t="s">
        <v>4921</v>
      </c>
      <c r="D537" s="310"/>
      <c r="E537" s="309"/>
      <c r="F537" s="310"/>
      <c r="G537" s="309"/>
      <c r="H537" s="316">
        <v>431145</v>
      </c>
      <c r="I537" s="338"/>
      <c r="J537" s="313"/>
      <c r="K537" s="310"/>
      <c r="L537" s="314" t="s">
        <v>649</v>
      </c>
    </row>
    <row r="538" spans="2:12">
      <c r="B538" s="315" t="s">
        <v>4935</v>
      </c>
      <c r="C538" s="310" t="s">
        <v>4936</v>
      </c>
      <c r="D538" s="310"/>
      <c r="E538" s="309"/>
      <c r="F538" s="310"/>
      <c r="G538" s="309"/>
      <c r="H538" s="316">
        <v>14598960</v>
      </c>
      <c r="I538" s="338"/>
      <c r="J538" s="313"/>
      <c r="K538" s="310"/>
      <c r="L538" s="314" t="s">
        <v>649</v>
      </c>
    </row>
    <row r="539" spans="2:12">
      <c r="B539" s="315" t="s">
        <v>4914</v>
      </c>
      <c r="C539" s="310" t="s">
        <v>4323</v>
      </c>
      <c r="D539" s="310"/>
      <c r="E539" s="309"/>
      <c r="F539" s="310"/>
      <c r="G539" s="309"/>
      <c r="H539" s="316">
        <v>15301496</v>
      </c>
      <c r="I539" s="338"/>
      <c r="J539" s="313"/>
      <c r="K539" s="310"/>
      <c r="L539" s="314" t="s">
        <v>649</v>
      </c>
    </row>
    <row r="540" spans="2:12">
      <c r="B540" s="315" t="s">
        <v>608</v>
      </c>
      <c r="C540" s="310" t="s">
        <v>4890</v>
      </c>
      <c r="D540" s="310"/>
      <c r="E540" s="309"/>
      <c r="F540" s="310"/>
      <c r="G540" s="309"/>
      <c r="H540" s="316">
        <v>418994834</v>
      </c>
      <c r="I540" s="338"/>
      <c r="J540" s="313"/>
      <c r="K540" s="310"/>
      <c r="L540" s="314" t="s">
        <v>649</v>
      </c>
    </row>
    <row r="541" spans="2:12">
      <c r="B541" s="315" t="s">
        <v>4430</v>
      </c>
      <c r="C541" s="310" t="s">
        <v>4922</v>
      </c>
      <c r="D541" s="310"/>
      <c r="E541" s="309"/>
      <c r="F541" s="310"/>
      <c r="G541" s="309"/>
      <c r="H541" s="316">
        <v>8142945</v>
      </c>
      <c r="I541" s="338"/>
      <c r="J541" s="313"/>
      <c r="K541" s="310"/>
      <c r="L541" s="314" t="s">
        <v>649</v>
      </c>
    </row>
    <row r="542" spans="2:12">
      <c r="B542" s="315" t="s">
        <v>4843</v>
      </c>
      <c r="C542" s="310" t="s">
        <v>4844</v>
      </c>
      <c r="D542" s="310"/>
      <c r="E542" s="309"/>
      <c r="F542" s="310"/>
      <c r="G542" s="309"/>
      <c r="H542" s="316">
        <v>143499033</v>
      </c>
      <c r="I542" s="338"/>
      <c r="J542" s="313"/>
      <c r="K542" s="310"/>
      <c r="L542" s="314" t="s">
        <v>649</v>
      </c>
    </row>
    <row r="543" spans="2:12">
      <c r="B543" s="315" t="s">
        <v>4442</v>
      </c>
      <c r="C543" s="310" t="s">
        <v>4889</v>
      </c>
      <c r="D543" s="310"/>
      <c r="E543" s="309"/>
      <c r="F543" s="310"/>
      <c r="G543" s="309"/>
      <c r="H543" s="316">
        <v>4473345</v>
      </c>
      <c r="I543" s="338"/>
      <c r="J543" s="313"/>
      <c r="K543" s="310"/>
      <c r="L543" s="314" t="s">
        <v>649</v>
      </c>
    </row>
    <row r="544" spans="2:12">
      <c r="B544" s="315" t="s">
        <v>4820</v>
      </c>
      <c r="C544" s="310" t="s">
        <v>4821</v>
      </c>
      <c r="D544" s="310"/>
      <c r="E544" s="309"/>
      <c r="F544" s="310"/>
      <c r="G544" s="309"/>
      <c r="H544" s="316">
        <v>4068050</v>
      </c>
      <c r="I544" s="338"/>
      <c r="J544" s="313"/>
      <c r="K544" s="310"/>
      <c r="L544" s="314" t="s">
        <v>649</v>
      </c>
    </row>
    <row r="545" spans="2:12">
      <c r="B545" s="315" t="s">
        <v>4845</v>
      </c>
      <c r="C545" s="310" t="s">
        <v>4846</v>
      </c>
      <c r="D545" s="310"/>
      <c r="E545" s="309"/>
      <c r="F545" s="310"/>
      <c r="G545" s="309"/>
      <c r="H545" s="316">
        <v>404384364</v>
      </c>
      <c r="I545" s="338"/>
      <c r="J545" s="313"/>
      <c r="K545" s="310"/>
      <c r="L545" s="314" t="s">
        <v>649</v>
      </c>
    </row>
    <row r="546" spans="2:12">
      <c r="B546" s="315" t="s">
        <v>464</v>
      </c>
      <c r="C546" s="310" t="s">
        <v>465</v>
      </c>
      <c r="D546" s="310"/>
      <c r="E546" s="309"/>
      <c r="F546" s="310"/>
      <c r="G546" s="309"/>
      <c r="H546" s="316">
        <v>87635734</v>
      </c>
      <c r="I546" s="338"/>
      <c r="J546" s="313"/>
      <c r="K546" s="310"/>
      <c r="L546" s="314" t="s">
        <v>649</v>
      </c>
    </row>
    <row r="547" spans="2:12">
      <c r="B547" s="315" t="s">
        <v>4396</v>
      </c>
      <c r="C547" s="310" t="s">
        <v>4899</v>
      </c>
      <c r="D547" s="310"/>
      <c r="E547" s="309"/>
      <c r="F547" s="310"/>
      <c r="G547" s="309"/>
      <c r="H547" s="316">
        <v>30425774</v>
      </c>
      <c r="I547" s="338"/>
      <c r="J547" s="313"/>
      <c r="K547" s="310"/>
      <c r="L547" s="314" t="s">
        <v>649</v>
      </c>
    </row>
    <row r="548" spans="2:12">
      <c r="B548" s="315" t="s">
        <v>470</v>
      </c>
      <c r="C548" s="310" t="s">
        <v>4831</v>
      </c>
      <c r="D548" s="310"/>
      <c r="E548" s="309"/>
      <c r="F548" s="310"/>
      <c r="G548" s="309"/>
      <c r="H548" s="316">
        <v>9679137</v>
      </c>
      <c r="I548" s="338"/>
      <c r="J548" s="313"/>
      <c r="K548" s="310"/>
      <c r="L548" s="314" t="s">
        <v>649</v>
      </c>
    </row>
    <row r="549" spans="2:12">
      <c r="B549" s="315" t="s">
        <v>576</v>
      </c>
      <c r="C549" s="310" t="s">
        <v>4866</v>
      </c>
      <c r="D549" s="310"/>
      <c r="E549" s="309"/>
      <c r="F549" s="310"/>
      <c r="G549" s="309"/>
      <c r="H549" s="316">
        <v>23819061</v>
      </c>
      <c r="I549" s="338"/>
      <c r="J549" s="313"/>
      <c r="K549" s="310"/>
      <c r="L549" s="314" t="s">
        <v>649</v>
      </c>
    </row>
    <row r="550" spans="2:12">
      <c r="B550" s="315" t="s">
        <v>4923</v>
      </c>
      <c r="C550" s="310" t="s">
        <v>4401</v>
      </c>
      <c r="D550" s="310"/>
      <c r="E550" s="309"/>
      <c r="F550" s="310"/>
      <c r="G550" s="309"/>
      <c r="H550" s="316">
        <v>1193892</v>
      </c>
      <c r="I550" s="338"/>
      <c r="J550" s="313"/>
      <c r="K550" s="310"/>
      <c r="L550" s="314" t="s">
        <v>649</v>
      </c>
    </row>
    <row r="551" spans="2:12">
      <c r="B551" s="315" t="s">
        <v>4885</v>
      </c>
      <c r="C551" s="310" t="s">
        <v>4886</v>
      </c>
      <c r="D551" s="310"/>
      <c r="E551" s="309"/>
      <c r="F551" s="310"/>
      <c r="G551" s="309"/>
      <c r="H551" s="316">
        <v>10946034</v>
      </c>
      <c r="I551" s="338"/>
      <c r="J551" s="313"/>
      <c r="K551" s="310"/>
      <c r="L551" s="314" t="s">
        <v>649</v>
      </c>
    </row>
    <row r="552" spans="2:12">
      <c r="B552" s="315" t="s">
        <v>4885</v>
      </c>
      <c r="C552" s="310" t="s">
        <v>4886</v>
      </c>
      <c r="D552" s="310"/>
      <c r="E552" s="309"/>
      <c r="F552" s="310"/>
      <c r="G552" s="309"/>
      <c r="H552" s="316">
        <v>106844866</v>
      </c>
      <c r="I552" s="338"/>
      <c r="J552" s="313"/>
      <c r="K552" s="310"/>
      <c r="L552" s="314" t="s">
        <v>649</v>
      </c>
    </row>
    <row r="553" spans="2:12">
      <c r="B553" s="315" t="s">
        <v>4841</v>
      </c>
      <c r="C553" s="310" t="s">
        <v>4842</v>
      </c>
      <c r="D553" s="310"/>
      <c r="E553" s="309"/>
      <c r="F553" s="310"/>
      <c r="G553" s="309"/>
      <c r="H553" s="316">
        <v>41443226</v>
      </c>
      <c r="I553" s="338"/>
      <c r="J553" s="313"/>
      <c r="K553" s="310"/>
      <c r="L553" s="314" t="s">
        <v>649</v>
      </c>
    </row>
    <row r="554" spans="2:12">
      <c r="B554" s="315" t="s">
        <v>4845</v>
      </c>
      <c r="C554" s="310" t="s">
        <v>4846</v>
      </c>
      <c r="D554" s="310"/>
      <c r="E554" s="309"/>
      <c r="F554" s="310"/>
      <c r="G554" s="309"/>
      <c r="H554" s="316">
        <v>57939852</v>
      </c>
      <c r="I554" s="338"/>
      <c r="J554" s="313"/>
      <c r="K554" s="310"/>
      <c r="L554" s="314" t="s">
        <v>649</v>
      </c>
    </row>
    <row r="555" spans="2:12">
      <c r="B555" s="315" t="s">
        <v>4937</v>
      </c>
      <c r="C555" s="310" t="s">
        <v>4938</v>
      </c>
      <c r="D555" s="310"/>
      <c r="E555" s="309"/>
      <c r="F555" s="310"/>
      <c r="G555" s="309"/>
      <c r="H555" s="316">
        <v>11641672</v>
      </c>
      <c r="I555" s="338"/>
      <c r="J555" s="313"/>
      <c r="K555" s="310"/>
      <c r="L555" s="314" t="s">
        <v>649</v>
      </c>
    </row>
    <row r="556" spans="2:12">
      <c r="B556" s="315" t="s">
        <v>4829</v>
      </c>
      <c r="C556" s="310" t="s">
        <v>4830</v>
      </c>
      <c r="D556" s="310"/>
      <c r="E556" s="309"/>
      <c r="F556" s="310"/>
      <c r="G556" s="309"/>
      <c r="H556" s="316">
        <v>2850020</v>
      </c>
      <c r="I556" s="338"/>
      <c r="J556" s="313"/>
      <c r="K556" s="310"/>
      <c r="L556" s="314" t="s">
        <v>649</v>
      </c>
    </row>
    <row r="557" spans="2:12">
      <c r="B557" s="315" t="s">
        <v>433</v>
      </c>
      <c r="C557" s="310" t="s">
        <v>4929</v>
      </c>
      <c r="D557" s="310"/>
      <c r="E557" s="309"/>
      <c r="F557" s="310"/>
      <c r="G557" s="309"/>
      <c r="H557" s="316">
        <v>132777787</v>
      </c>
      <c r="I557" s="338"/>
      <c r="J557" s="313"/>
      <c r="K557" s="310"/>
      <c r="L557" s="314" t="s">
        <v>649</v>
      </c>
    </row>
    <row r="558" spans="2:12">
      <c r="B558" s="315" t="s">
        <v>4843</v>
      </c>
      <c r="C558" s="310" t="s">
        <v>4844</v>
      </c>
      <c r="D558" s="310"/>
      <c r="E558" s="309"/>
      <c r="F558" s="310"/>
      <c r="G558" s="309"/>
      <c r="H558" s="316">
        <v>258401968</v>
      </c>
      <c r="I558" s="338"/>
      <c r="J558" s="313"/>
      <c r="K558" s="310"/>
      <c r="L558" s="314" t="s">
        <v>649</v>
      </c>
    </row>
    <row r="559" spans="2:12">
      <c r="B559" s="315" t="s">
        <v>4928</v>
      </c>
      <c r="C559" s="310" t="s">
        <v>458</v>
      </c>
      <c r="D559" s="310"/>
      <c r="E559" s="309"/>
      <c r="F559" s="310"/>
      <c r="G559" s="309"/>
      <c r="H559" s="316">
        <v>55118917</v>
      </c>
      <c r="I559" s="338"/>
      <c r="J559" s="313"/>
      <c r="K559" s="310"/>
      <c r="L559" s="314" t="s">
        <v>649</v>
      </c>
    </row>
    <row r="560" spans="2:12">
      <c r="B560" s="315" t="s">
        <v>485</v>
      </c>
      <c r="C560" s="310" t="s">
        <v>4872</v>
      </c>
      <c r="D560" s="310"/>
      <c r="E560" s="309"/>
      <c r="F560" s="310"/>
      <c r="G560" s="309"/>
      <c r="H560" s="316">
        <v>264427763</v>
      </c>
      <c r="I560" s="338"/>
      <c r="J560" s="313"/>
      <c r="K560" s="310"/>
      <c r="L560" s="314" t="s">
        <v>649</v>
      </c>
    </row>
    <row r="561" spans="2:12">
      <c r="B561" s="315" t="s">
        <v>4923</v>
      </c>
      <c r="C561" s="310" t="s">
        <v>4401</v>
      </c>
      <c r="D561" s="310"/>
      <c r="E561" s="309"/>
      <c r="F561" s="310"/>
      <c r="G561" s="309"/>
      <c r="H561" s="316">
        <v>28510790</v>
      </c>
      <c r="I561" s="338"/>
      <c r="J561" s="313"/>
      <c r="K561" s="310"/>
      <c r="L561" s="314" t="s">
        <v>649</v>
      </c>
    </row>
    <row r="562" spans="2:12">
      <c r="B562" s="315" t="s">
        <v>4900</v>
      </c>
      <c r="C562" s="310" t="s">
        <v>4901</v>
      </c>
      <c r="D562" s="310"/>
      <c r="E562" s="309"/>
      <c r="F562" s="310"/>
      <c r="G562" s="309"/>
      <c r="H562" s="316">
        <v>849600</v>
      </c>
      <c r="I562" s="338"/>
      <c r="J562" s="313"/>
      <c r="K562" s="310"/>
      <c r="L562" s="314" t="s">
        <v>649</v>
      </c>
    </row>
    <row r="563" spans="2:12">
      <c r="B563" s="315" t="s">
        <v>464</v>
      </c>
      <c r="C563" s="310" t="s">
        <v>465</v>
      </c>
      <c r="D563" s="310"/>
      <c r="E563" s="309"/>
      <c r="F563" s="310"/>
      <c r="G563" s="309"/>
      <c r="H563" s="316">
        <v>82784889</v>
      </c>
      <c r="I563" s="338"/>
      <c r="J563" s="313"/>
      <c r="K563" s="310"/>
      <c r="L563" s="314" t="s">
        <v>649</v>
      </c>
    </row>
    <row r="564" spans="2:12">
      <c r="B564" s="315" t="s">
        <v>433</v>
      </c>
      <c r="C564" s="310" t="s">
        <v>4929</v>
      </c>
      <c r="D564" s="310"/>
      <c r="E564" s="309"/>
      <c r="F564" s="310"/>
      <c r="G564" s="309"/>
      <c r="H564" s="316">
        <v>132777787</v>
      </c>
      <c r="I564" s="338"/>
      <c r="J564" s="313"/>
      <c r="K564" s="310"/>
      <c r="L564" s="314" t="s">
        <v>649</v>
      </c>
    </row>
    <row r="565" spans="2:12">
      <c r="B565" s="315" t="s">
        <v>4829</v>
      </c>
      <c r="C565" s="310" t="s">
        <v>4830</v>
      </c>
      <c r="D565" s="310"/>
      <c r="E565" s="309"/>
      <c r="F565" s="310"/>
      <c r="G565" s="309"/>
      <c r="H565" s="316">
        <v>2850020</v>
      </c>
      <c r="I565" s="338"/>
      <c r="J565" s="313"/>
      <c r="K565" s="310"/>
      <c r="L565" s="314" t="s">
        <v>649</v>
      </c>
    </row>
    <row r="566" spans="2:12">
      <c r="B566" s="315" t="s">
        <v>4937</v>
      </c>
      <c r="C566" s="310" t="s">
        <v>4938</v>
      </c>
      <c r="D566" s="310"/>
      <c r="E566" s="309"/>
      <c r="F566" s="310"/>
      <c r="G566" s="309"/>
      <c r="H566" s="316">
        <v>11641672</v>
      </c>
      <c r="I566" s="338"/>
      <c r="J566" s="313"/>
      <c r="K566" s="310"/>
      <c r="L566" s="314" t="s">
        <v>649</v>
      </c>
    </row>
    <row r="567" spans="2:12">
      <c r="B567" s="315" t="s">
        <v>4845</v>
      </c>
      <c r="C567" s="310" t="s">
        <v>4846</v>
      </c>
      <c r="D567" s="310"/>
      <c r="E567" s="309"/>
      <c r="F567" s="310"/>
      <c r="G567" s="309"/>
      <c r="H567" s="316">
        <v>57939852</v>
      </c>
      <c r="I567" s="338"/>
      <c r="J567" s="313"/>
      <c r="K567" s="310"/>
      <c r="L567" s="314" t="s">
        <v>649</v>
      </c>
    </row>
    <row r="568" spans="2:12">
      <c r="B568" s="315" t="s">
        <v>4841</v>
      </c>
      <c r="C568" s="310" t="s">
        <v>4842</v>
      </c>
      <c r="D568" s="310"/>
      <c r="E568" s="309"/>
      <c r="F568" s="310"/>
      <c r="G568" s="309"/>
      <c r="H568" s="316">
        <v>41443226</v>
      </c>
      <c r="I568" s="338"/>
      <c r="J568" s="313"/>
      <c r="K568" s="310"/>
      <c r="L568" s="314" t="s">
        <v>649</v>
      </c>
    </row>
    <row r="569" spans="2:12">
      <c r="B569" s="315" t="s">
        <v>4923</v>
      </c>
      <c r="C569" s="310" t="s">
        <v>4401</v>
      </c>
      <c r="D569" s="310"/>
      <c r="E569" s="309"/>
      <c r="F569" s="310"/>
      <c r="G569" s="309"/>
      <c r="H569" s="316">
        <v>23687282</v>
      </c>
      <c r="I569" s="338"/>
      <c r="J569" s="313"/>
      <c r="K569" s="310"/>
      <c r="L569" s="314" t="s">
        <v>649</v>
      </c>
    </row>
    <row r="570" spans="2:12">
      <c r="B570" s="315" t="s">
        <v>4897</v>
      </c>
      <c r="C570" s="310" t="s">
        <v>4898</v>
      </c>
      <c r="D570" s="310"/>
      <c r="E570" s="309"/>
      <c r="F570" s="310"/>
      <c r="G570" s="309"/>
      <c r="H570" s="316">
        <v>88254044</v>
      </c>
      <c r="I570" s="338"/>
      <c r="J570" s="313"/>
      <c r="K570" s="310"/>
      <c r="L570" s="314" t="s">
        <v>649</v>
      </c>
    </row>
    <row r="571" spans="2:12">
      <c r="B571" s="315" t="s">
        <v>4824</v>
      </c>
      <c r="C571" s="310" t="s">
        <v>4825</v>
      </c>
      <c r="D571" s="310"/>
      <c r="E571" s="309"/>
      <c r="F571" s="310"/>
      <c r="G571" s="309"/>
      <c r="H571" s="316">
        <v>5590250</v>
      </c>
      <c r="I571" s="338"/>
      <c r="J571" s="313"/>
      <c r="K571" s="310"/>
      <c r="L571" s="314" t="s">
        <v>649</v>
      </c>
    </row>
    <row r="572" spans="2:12">
      <c r="B572" s="315" t="s">
        <v>470</v>
      </c>
      <c r="C572" s="310" t="s">
        <v>4831</v>
      </c>
      <c r="D572" s="310"/>
      <c r="E572" s="309"/>
      <c r="F572" s="310"/>
      <c r="G572" s="309"/>
      <c r="H572" s="316">
        <v>8543824</v>
      </c>
      <c r="I572" s="338"/>
      <c r="J572" s="313"/>
      <c r="K572" s="310"/>
      <c r="L572" s="314" t="s">
        <v>649</v>
      </c>
    </row>
    <row r="573" spans="2:12">
      <c r="B573" s="315" t="s">
        <v>4843</v>
      </c>
      <c r="C573" s="310" t="s">
        <v>4844</v>
      </c>
      <c r="D573" s="310"/>
      <c r="E573" s="309"/>
      <c r="F573" s="310"/>
      <c r="G573" s="309"/>
      <c r="H573" s="316">
        <v>29402999</v>
      </c>
      <c r="I573" s="338"/>
      <c r="J573" s="313"/>
      <c r="K573" s="310"/>
      <c r="L573" s="314" t="s">
        <v>649</v>
      </c>
    </row>
    <row r="574" spans="2:12">
      <c r="B574" s="315" t="s">
        <v>4939</v>
      </c>
      <c r="C574" s="310" t="s">
        <v>4940</v>
      </c>
      <c r="D574" s="310"/>
      <c r="E574" s="309"/>
      <c r="F574" s="310"/>
      <c r="G574" s="309"/>
      <c r="H574" s="316">
        <v>20164430</v>
      </c>
      <c r="I574" s="338"/>
      <c r="J574" s="313"/>
      <c r="K574" s="310"/>
      <c r="L574" s="314" t="s">
        <v>649</v>
      </c>
    </row>
    <row r="575" spans="2:12">
      <c r="B575" s="315" t="s">
        <v>4870</v>
      </c>
      <c r="C575" s="310" t="s">
        <v>4871</v>
      </c>
      <c r="D575" s="310"/>
      <c r="E575" s="309"/>
      <c r="F575" s="310"/>
      <c r="G575" s="309"/>
      <c r="H575" s="316">
        <v>16874000</v>
      </c>
      <c r="I575" s="338"/>
      <c r="J575" s="313"/>
      <c r="K575" s="310"/>
      <c r="L575" s="314" t="s">
        <v>649</v>
      </c>
    </row>
    <row r="576" spans="2:12">
      <c r="B576" s="315" t="s">
        <v>489</v>
      </c>
      <c r="C576" s="310" t="s">
        <v>4921</v>
      </c>
      <c r="D576" s="310"/>
      <c r="E576" s="309"/>
      <c r="F576" s="310"/>
      <c r="G576" s="309"/>
      <c r="H576" s="316">
        <v>776068</v>
      </c>
      <c r="I576" s="338"/>
      <c r="J576" s="313"/>
      <c r="K576" s="310"/>
      <c r="L576" s="314" t="s">
        <v>649</v>
      </c>
    </row>
    <row r="577" spans="2:12">
      <c r="B577" s="315" t="s">
        <v>4841</v>
      </c>
      <c r="C577" s="310" t="s">
        <v>4842</v>
      </c>
      <c r="D577" s="310"/>
      <c r="E577" s="309"/>
      <c r="F577" s="310"/>
      <c r="G577" s="309"/>
      <c r="H577" s="316">
        <v>13942456</v>
      </c>
      <c r="I577" s="338"/>
      <c r="J577" s="313"/>
      <c r="K577" s="310"/>
      <c r="L577" s="314" t="s">
        <v>649</v>
      </c>
    </row>
    <row r="578" spans="2:12">
      <c r="B578" s="315" t="s">
        <v>4396</v>
      </c>
      <c r="C578" s="310" t="s">
        <v>4941</v>
      </c>
      <c r="D578" s="310"/>
      <c r="E578" s="309"/>
      <c r="F578" s="310"/>
      <c r="G578" s="309"/>
      <c r="H578" s="316">
        <v>11778359</v>
      </c>
      <c r="I578" s="338"/>
      <c r="J578" s="313"/>
      <c r="K578" s="310"/>
      <c r="L578" s="314" t="s">
        <v>649</v>
      </c>
    </row>
    <row r="579" spans="2:12">
      <c r="B579" s="315" t="s">
        <v>4851</v>
      </c>
      <c r="C579" s="310" t="s">
        <v>4852</v>
      </c>
      <c r="D579" s="310"/>
      <c r="E579" s="309"/>
      <c r="F579" s="310"/>
      <c r="G579" s="309"/>
      <c r="H579" s="316">
        <v>12640160</v>
      </c>
      <c r="I579" s="338"/>
      <c r="J579" s="313"/>
      <c r="K579" s="310"/>
      <c r="L579" s="314" t="s">
        <v>649</v>
      </c>
    </row>
    <row r="580" spans="2:12">
      <c r="B580" s="315" t="s">
        <v>470</v>
      </c>
      <c r="C580" s="310" t="s">
        <v>4831</v>
      </c>
      <c r="D580" s="310"/>
      <c r="E580" s="309"/>
      <c r="F580" s="310"/>
      <c r="G580" s="309"/>
      <c r="H580" s="316">
        <v>7527425</v>
      </c>
      <c r="I580" s="338"/>
      <c r="J580" s="313"/>
      <c r="K580" s="310"/>
      <c r="L580" s="314" t="s">
        <v>649</v>
      </c>
    </row>
    <row r="581" spans="2:12">
      <c r="B581" s="315" t="s">
        <v>4880</v>
      </c>
      <c r="C581" s="310" t="s">
        <v>4881</v>
      </c>
      <c r="D581" s="310"/>
      <c r="E581" s="309"/>
      <c r="F581" s="310"/>
      <c r="G581" s="309"/>
      <c r="H581" s="316">
        <v>1982400</v>
      </c>
      <c r="I581" s="338"/>
      <c r="J581" s="313"/>
      <c r="K581" s="310"/>
      <c r="L581" s="314" t="s">
        <v>649</v>
      </c>
    </row>
    <row r="582" spans="2:12">
      <c r="B582" s="315" t="s">
        <v>4915</v>
      </c>
      <c r="C582" s="310" t="s">
        <v>4916</v>
      </c>
      <c r="D582" s="310"/>
      <c r="E582" s="309"/>
      <c r="F582" s="310"/>
      <c r="G582" s="309"/>
      <c r="H582" s="316">
        <v>33461850</v>
      </c>
      <c r="I582" s="338"/>
      <c r="J582" s="313"/>
      <c r="K582" s="310"/>
      <c r="L582" s="314" t="s">
        <v>649</v>
      </c>
    </row>
    <row r="583" spans="2:12">
      <c r="B583" s="315" t="s">
        <v>4675</v>
      </c>
      <c r="C583" s="310" t="s">
        <v>4828</v>
      </c>
      <c r="D583" s="310"/>
      <c r="E583" s="309"/>
      <c r="F583" s="310"/>
      <c r="G583" s="309"/>
      <c r="H583" s="316">
        <v>72340</v>
      </c>
      <c r="I583" s="338"/>
      <c r="J583" s="313"/>
      <c r="K583" s="310"/>
      <c r="L583" s="314" t="s">
        <v>649</v>
      </c>
    </row>
    <row r="584" spans="2:12">
      <c r="B584" s="315" t="s">
        <v>4675</v>
      </c>
      <c r="C584" s="310" t="s">
        <v>4828</v>
      </c>
      <c r="D584" s="310"/>
      <c r="E584" s="309"/>
      <c r="F584" s="310"/>
      <c r="G584" s="309"/>
      <c r="H584" s="316">
        <v>304385563</v>
      </c>
      <c r="I584" s="338"/>
      <c r="J584" s="313"/>
      <c r="K584" s="310"/>
      <c r="L584" s="314" t="s">
        <v>649</v>
      </c>
    </row>
    <row r="585" spans="2:12">
      <c r="B585" s="315" t="s">
        <v>4430</v>
      </c>
      <c r="C585" s="310" t="s">
        <v>4922</v>
      </c>
      <c r="D585" s="310"/>
      <c r="E585" s="309"/>
      <c r="F585" s="310"/>
      <c r="G585" s="309"/>
      <c r="H585" s="316">
        <v>155125898</v>
      </c>
      <c r="I585" s="338"/>
      <c r="J585" s="313"/>
      <c r="K585" s="310"/>
      <c r="L585" s="314" t="s">
        <v>649</v>
      </c>
    </row>
    <row r="586" spans="2:12">
      <c r="B586" s="315" t="s">
        <v>4430</v>
      </c>
      <c r="C586" s="310" t="s">
        <v>4922</v>
      </c>
      <c r="D586" s="310"/>
      <c r="E586" s="309"/>
      <c r="F586" s="310"/>
      <c r="G586" s="309"/>
      <c r="H586" s="316">
        <v>541193868</v>
      </c>
      <c r="I586" s="338"/>
      <c r="J586" s="313"/>
      <c r="K586" s="310"/>
      <c r="L586" s="314" t="s">
        <v>649</v>
      </c>
    </row>
    <row r="587" spans="2:12">
      <c r="B587" s="315" t="s">
        <v>4939</v>
      </c>
      <c r="C587" s="310" t="s">
        <v>4940</v>
      </c>
      <c r="D587" s="310"/>
      <c r="E587" s="309"/>
      <c r="F587" s="310"/>
      <c r="G587" s="309"/>
      <c r="H587" s="316">
        <v>117825148</v>
      </c>
      <c r="I587" s="338"/>
      <c r="J587" s="313"/>
      <c r="K587" s="310"/>
      <c r="L587" s="314" t="s">
        <v>649</v>
      </c>
    </row>
    <row r="588" spans="2:12">
      <c r="B588" s="315" t="s">
        <v>4430</v>
      </c>
      <c r="C588" s="310" t="s">
        <v>4922</v>
      </c>
      <c r="D588" s="310"/>
      <c r="E588" s="309"/>
      <c r="F588" s="310"/>
      <c r="G588" s="309"/>
      <c r="H588" s="316">
        <v>215345617</v>
      </c>
      <c r="I588" s="338"/>
      <c r="J588" s="313"/>
      <c r="K588" s="310"/>
      <c r="L588" s="314" t="s">
        <v>649</v>
      </c>
    </row>
    <row r="589" spans="2:12">
      <c r="B589" s="315" t="s">
        <v>474</v>
      </c>
      <c r="C589" s="310" t="s">
        <v>4865</v>
      </c>
      <c r="D589" s="310"/>
      <c r="E589" s="309"/>
      <c r="F589" s="310"/>
      <c r="G589" s="309"/>
      <c r="H589" s="316">
        <v>153254106</v>
      </c>
      <c r="I589" s="338"/>
      <c r="J589" s="313"/>
      <c r="K589" s="310"/>
      <c r="L589" s="314" t="s">
        <v>649</v>
      </c>
    </row>
    <row r="590" spans="2:12">
      <c r="B590" s="315" t="s">
        <v>4887</v>
      </c>
      <c r="C590" s="310" t="s">
        <v>4888</v>
      </c>
      <c r="D590" s="310"/>
      <c r="E590" s="309"/>
      <c r="F590" s="310"/>
      <c r="G590" s="309"/>
      <c r="H590" s="316">
        <v>28886400</v>
      </c>
      <c r="I590" s="338"/>
      <c r="J590" s="313"/>
      <c r="K590" s="310"/>
      <c r="L590" s="314" t="s">
        <v>649</v>
      </c>
    </row>
    <row r="591" spans="2:12">
      <c r="B591" s="315" t="s">
        <v>4923</v>
      </c>
      <c r="C591" s="310" t="s">
        <v>4401</v>
      </c>
      <c r="D591" s="310"/>
      <c r="E591" s="309"/>
      <c r="F591" s="310"/>
      <c r="G591" s="309"/>
      <c r="H591" s="316">
        <v>32761822</v>
      </c>
      <c r="I591" s="338"/>
      <c r="J591" s="313"/>
      <c r="K591" s="310"/>
      <c r="L591" s="314" t="s">
        <v>649</v>
      </c>
    </row>
    <row r="592" spans="2:12">
      <c r="B592" s="315" t="s">
        <v>433</v>
      </c>
      <c r="C592" s="310" t="s">
        <v>4929</v>
      </c>
      <c r="D592" s="310"/>
      <c r="E592" s="309"/>
      <c r="F592" s="310"/>
      <c r="G592" s="309"/>
      <c r="H592" s="316">
        <v>28616866</v>
      </c>
      <c r="I592" s="338"/>
      <c r="J592" s="313"/>
      <c r="K592" s="310"/>
      <c r="L592" s="314" t="s">
        <v>649</v>
      </c>
    </row>
    <row r="593" spans="2:12">
      <c r="B593" s="315" t="s">
        <v>433</v>
      </c>
      <c r="C593" s="310" t="s">
        <v>4929</v>
      </c>
      <c r="D593" s="310"/>
      <c r="E593" s="309"/>
      <c r="F593" s="310"/>
      <c r="G593" s="309"/>
      <c r="H593" s="316">
        <v>823506806</v>
      </c>
      <c r="I593" s="338"/>
      <c r="J593" s="313"/>
      <c r="K593" s="310"/>
      <c r="L593" s="314" t="s">
        <v>649</v>
      </c>
    </row>
    <row r="594" spans="2:12">
      <c r="B594" s="315" t="s">
        <v>4675</v>
      </c>
      <c r="C594" s="310" t="s">
        <v>4828</v>
      </c>
      <c r="D594" s="310"/>
      <c r="E594" s="309"/>
      <c r="F594" s="310"/>
      <c r="G594" s="309"/>
      <c r="H594" s="316">
        <v>23012</v>
      </c>
      <c r="I594" s="338"/>
      <c r="J594" s="313"/>
      <c r="K594" s="310"/>
      <c r="L594" s="314" t="s">
        <v>649</v>
      </c>
    </row>
    <row r="595" spans="2:12">
      <c r="B595" s="315" t="s">
        <v>4430</v>
      </c>
      <c r="C595" s="310" t="s">
        <v>4922</v>
      </c>
      <c r="D595" s="310"/>
      <c r="E595" s="309"/>
      <c r="F595" s="310"/>
      <c r="G595" s="309"/>
      <c r="H595" s="316">
        <v>5648166</v>
      </c>
      <c r="I595" s="338"/>
      <c r="J595" s="313"/>
      <c r="K595" s="310"/>
      <c r="L595" s="314" t="s">
        <v>649</v>
      </c>
    </row>
    <row r="596" spans="2:12">
      <c r="B596" s="315" t="s">
        <v>4839</v>
      </c>
      <c r="C596" s="310" t="s">
        <v>4840</v>
      </c>
      <c r="D596" s="310"/>
      <c r="E596" s="309"/>
      <c r="F596" s="310"/>
      <c r="G596" s="309"/>
      <c r="H596" s="316">
        <v>18093798</v>
      </c>
      <c r="I596" s="338"/>
      <c r="J596" s="313"/>
      <c r="K596" s="310"/>
      <c r="L596" s="314" t="s">
        <v>649</v>
      </c>
    </row>
    <row r="597" spans="2:12">
      <c r="B597" s="315" t="s">
        <v>4841</v>
      </c>
      <c r="C597" s="310" t="s">
        <v>4842</v>
      </c>
      <c r="D597" s="310"/>
      <c r="E597" s="309"/>
      <c r="F597" s="310"/>
      <c r="G597" s="309"/>
      <c r="H597" s="316">
        <v>15125574</v>
      </c>
      <c r="I597" s="338"/>
      <c r="J597" s="313"/>
      <c r="K597" s="310"/>
      <c r="L597" s="314" t="s">
        <v>649</v>
      </c>
    </row>
    <row r="598" spans="2:12">
      <c r="B598" s="315" t="s">
        <v>576</v>
      </c>
      <c r="C598" s="310" t="s">
        <v>4866</v>
      </c>
      <c r="D598" s="310"/>
      <c r="E598" s="309"/>
      <c r="F598" s="310"/>
      <c r="G598" s="309"/>
      <c r="H598" s="316">
        <v>37209858</v>
      </c>
      <c r="I598" s="338"/>
      <c r="J598" s="313"/>
      <c r="K598" s="310"/>
      <c r="L598" s="314" t="s">
        <v>649</v>
      </c>
    </row>
    <row r="599" spans="2:12">
      <c r="B599" s="315" t="s">
        <v>576</v>
      </c>
      <c r="C599" s="310" t="s">
        <v>4866</v>
      </c>
      <c r="D599" s="310"/>
      <c r="E599" s="309"/>
      <c r="F599" s="310"/>
      <c r="G599" s="309"/>
      <c r="H599" s="316">
        <v>41035931</v>
      </c>
      <c r="I599" s="338"/>
      <c r="J599" s="313"/>
      <c r="K599" s="310"/>
      <c r="L599" s="314" t="s">
        <v>649</v>
      </c>
    </row>
    <row r="600" spans="2:12">
      <c r="B600" s="315" t="s">
        <v>4923</v>
      </c>
      <c r="C600" s="310" t="s">
        <v>4401</v>
      </c>
      <c r="D600" s="310"/>
      <c r="E600" s="309"/>
      <c r="F600" s="310"/>
      <c r="G600" s="309"/>
      <c r="H600" s="316">
        <v>5251786</v>
      </c>
      <c r="I600" s="338"/>
      <c r="J600" s="313"/>
      <c r="K600" s="310"/>
      <c r="L600" s="314" t="s">
        <v>649</v>
      </c>
    </row>
    <row r="601" spans="2:12">
      <c r="B601" s="315" t="s">
        <v>4829</v>
      </c>
      <c r="C601" s="310" t="s">
        <v>4830</v>
      </c>
      <c r="D601" s="310"/>
      <c r="E601" s="309"/>
      <c r="F601" s="310"/>
      <c r="G601" s="309"/>
      <c r="H601" s="316">
        <v>1543357</v>
      </c>
      <c r="I601" s="338"/>
      <c r="J601" s="313"/>
      <c r="K601" s="310"/>
      <c r="L601" s="314" t="s">
        <v>649</v>
      </c>
    </row>
    <row r="602" spans="2:12">
      <c r="B602" s="315" t="s">
        <v>4919</v>
      </c>
      <c r="C602" s="310" t="s">
        <v>4920</v>
      </c>
      <c r="D602" s="310"/>
      <c r="E602" s="309"/>
      <c r="F602" s="310"/>
      <c r="G602" s="309"/>
      <c r="H602" s="316">
        <v>6159600</v>
      </c>
      <c r="I602" s="338"/>
      <c r="J602" s="313"/>
      <c r="K602" s="310"/>
      <c r="L602" s="314" t="s">
        <v>649</v>
      </c>
    </row>
    <row r="603" spans="2:12">
      <c r="B603" s="315" t="s">
        <v>4923</v>
      </c>
      <c r="C603" s="310" t="s">
        <v>4401</v>
      </c>
      <c r="D603" s="310"/>
      <c r="E603" s="309"/>
      <c r="F603" s="310"/>
      <c r="G603" s="309"/>
      <c r="H603" s="316">
        <v>36127065</v>
      </c>
      <c r="I603" s="338"/>
      <c r="J603" s="313"/>
      <c r="K603" s="310"/>
      <c r="L603" s="314" t="s">
        <v>649</v>
      </c>
    </row>
    <row r="604" spans="2:12">
      <c r="B604" s="315" t="s">
        <v>4942</v>
      </c>
      <c r="C604" s="310" t="s">
        <v>4943</v>
      </c>
      <c r="D604" s="310"/>
      <c r="E604" s="309"/>
      <c r="F604" s="310"/>
      <c r="G604" s="309"/>
      <c r="H604" s="316">
        <v>44365345</v>
      </c>
      <c r="I604" s="338"/>
      <c r="J604" s="313"/>
      <c r="K604" s="310"/>
      <c r="L604" s="314" t="s">
        <v>649</v>
      </c>
    </row>
    <row r="605" spans="2:12">
      <c r="B605" s="315" t="s">
        <v>4885</v>
      </c>
      <c r="C605" s="310" t="s">
        <v>4886</v>
      </c>
      <c r="D605" s="310"/>
      <c r="E605" s="309"/>
      <c r="F605" s="310"/>
      <c r="G605" s="309"/>
      <c r="H605" s="316">
        <v>18077364</v>
      </c>
      <c r="I605" s="338"/>
      <c r="J605" s="313"/>
      <c r="K605" s="310"/>
      <c r="L605" s="314" t="s">
        <v>649</v>
      </c>
    </row>
    <row r="606" spans="2:12">
      <c r="B606" s="315" t="s">
        <v>4675</v>
      </c>
      <c r="C606" s="310" t="s">
        <v>4828</v>
      </c>
      <c r="D606" s="310"/>
      <c r="E606" s="309"/>
      <c r="F606" s="310"/>
      <c r="G606" s="309"/>
      <c r="H606" s="316">
        <v>98182</v>
      </c>
      <c r="I606" s="338"/>
      <c r="J606" s="313"/>
      <c r="K606" s="310"/>
      <c r="L606" s="314" t="s">
        <v>649</v>
      </c>
    </row>
    <row r="607" spans="2:12">
      <c r="B607" s="315" t="s">
        <v>4923</v>
      </c>
      <c r="C607" s="310" t="s">
        <v>4401</v>
      </c>
      <c r="D607" s="310"/>
      <c r="E607" s="309"/>
      <c r="F607" s="310"/>
      <c r="G607" s="309"/>
      <c r="H607" s="316">
        <v>21699469</v>
      </c>
      <c r="I607" s="338"/>
      <c r="J607" s="313"/>
      <c r="K607" s="310"/>
      <c r="L607" s="314" t="s">
        <v>649</v>
      </c>
    </row>
    <row r="608" spans="2:12">
      <c r="B608" s="315" t="s">
        <v>4839</v>
      </c>
      <c r="C608" s="310" t="s">
        <v>4840</v>
      </c>
      <c r="D608" s="310"/>
      <c r="E608" s="309"/>
      <c r="F608" s="310"/>
      <c r="G608" s="309"/>
      <c r="H608" s="316">
        <v>8527860</v>
      </c>
      <c r="I608" s="338"/>
      <c r="J608" s="313"/>
      <c r="K608" s="310"/>
      <c r="L608" s="314" t="s">
        <v>649</v>
      </c>
    </row>
    <row r="609" spans="2:12">
      <c r="B609" s="315" t="s">
        <v>489</v>
      </c>
      <c r="C609" s="310" t="s">
        <v>4921</v>
      </c>
      <c r="D609" s="310"/>
      <c r="E609" s="309"/>
      <c r="F609" s="310"/>
      <c r="G609" s="309"/>
      <c r="H609" s="316">
        <v>863302</v>
      </c>
      <c r="I609" s="338"/>
      <c r="J609" s="313"/>
      <c r="K609" s="310"/>
      <c r="L609" s="314" t="s">
        <v>649</v>
      </c>
    </row>
    <row r="610" spans="2:12">
      <c r="B610" s="315" t="s">
        <v>576</v>
      </c>
      <c r="C610" s="310" t="s">
        <v>4866</v>
      </c>
      <c r="D610" s="310"/>
      <c r="E610" s="309"/>
      <c r="F610" s="310"/>
      <c r="G610" s="309"/>
      <c r="H610" s="316">
        <v>24149713</v>
      </c>
      <c r="I610" s="338"/>
      <c r="J610" s="313"/>
      <c r="K610" s="310"/>
      <c r="L610" s="314" t="s">
        <v>649</v>
      </c>
    </row>
    <row r="611" spans="2:12">
      <c r="B611" s="315" t="s">
        <v>4944</v>
      </c>
      <c r="C611" s="310" t="s">
        <v>4945</v>
      </c>
      <c r="D611" s="310"/>
      <c r="E611" s="309"/>
      <c r="F611" s="310"/>
      <c r="G611" s="309"/>
      <c r="H611" s="316">
        <v>20344840</v>
      </c>
      <c r="I611" s="338"/>
      <c r="J611" s="313"/>
      <c r="K611" s="310"/>
      <c r="L611" s="314" t="s">
        <v>649</v>
      </c>
    </row>
    <row r="612" spans="2:12">
      <c r="B612" s="315" t="s">
        <v>4923</v>
      </c>
      <c r="C612" s="310" t="s">
        <v>4401</v>
      </c>
      <c r="D612" s="310"/>
      <c r="E612" s="309"/>
      <c r="F612" s="310"/>
      <c r="G612" s="309"/>
      <c r="H612" s="316">
        <v>7436904</v>
      </c>
      <c r="I612" s="338"/>
      <c r="J612" s="313"/>
      <c r="K612" s="310"/>
      <c r="L612" s="314" t="s">
        <v>649</v>
      </c>
    </row>
    <row r="613" spans="2:12">
      <c r="B613" s="315" t="s">
        <v>4843</v>
      </c>
      <c r="C613" s="310" t="s">
        <v>4844</v>
      </c>
      <c r="D613" s="310"/>
      <c r="E613" s="309"/>
      <c r="F613" s="310"/>
      <c r="G613" s="309"/>
      <c r="H613" s="316">
        <v>55869394</v>
      </c>
      <c r="I613" s="338"/>
      <c r="J613" s="313"/>
      <c r="K613" s="310"/>
      <c r="L613" s="314" t="s">
        <v>649</v>
      </c>
    </row>
    <row r="614" spans="2:12">
      <c r="B614" s="315" t="s">
        <v>4835</v>
      </c>
      <c r="C614" s="310" t="s">
        <v>4836</v>
      </c>
      <c r="D614" s="310"/>
      <c r="E614" s="309"/>
      <c r="F614" s="310"/>
      <c r="G614" s="309"/>
      <c r="H614" s="316">
        <v>8843805</v>
      </c>
      <c r="I614" s="338"/>
      <c r="J614" s="313"/>
      <c r="K614" s="310"/>
      <c r="L614" s="314" t="s">
        <v>649</v>
      </c>
    </row>
    <row r="615" spans="2:12">
      <c r="B615" s="315" t="s">
        <v>4829</v>
      </c>
      <c r="C615" s="310" t="s">
        <v>4830</v>
      </c>
      <c r="D615" s="310"/>
      <c r="E615" s="309"/>
      <c r="F615" s="310"/>
      <c r="G615" s="309"/>
      <c r="H615" s="316">
        <v>256255</v>
      </c>
      <c r="I615" s="338"/>
      <c r="J615" s="313"/>
      <c r="K615" s="310"/>
      <c r="L615" s="314" t="s">
        <v>649</v>
      </c>
    </row>
    <row r="616" spans="2:12">
      <c r="B616" s="315" t="s">
        <v>4843</v>
      </c>
      <c r="C616" s="310" t="s">
        <v>4844</v>
      </c>
      <c r="D616" s="310"/>
      <c r="E616" s="309"/>
      <c r="F616" s="310"/>
      <c r="G616" s="309"/>
      <c r="H616" s="316">
        <v>28109024</v>
      </c>
      <c r="I616" s="338"/>
      <c r="J616" s="313"/>
      <c r="K616" s="310"/>
      <c r="L616" s="314" t="s">
        <v>649</v>
      </c>
    </row>
    <row r="617" spans="2:12">
      <c r="B617" s="315" t="s">
        <v>4944</v>
      </c>
      <c r="C617" s="310" t="s">
        <v>4945</v>
      </c>
      <c r="D617" s="310"/>
      <c r="E617" s="309"/>
      <c r="F617" s="310"/>
      <c r="G617" s="309"/>
      <c r="H617" s="316">
        <v>50404526</v>
      </c>
      <c r="I617" s="338"/>
      <c r="J617" s="313"/>
      <c r="K617" s="310"/>
      <c r="L617" s="314" t="s">
        <v>649</v>
      </c>
    </row>
    <row r="618" spans="2:12">
      <c r="B618" s="315" t="s">
        <v>4843</v>
      </c>
      <c r="C618" s="310" t="s">
        <v>4844</v>
      </c>
      <c r="D618" s="310"/>
      <c r="E618" s="309"/>
      <c r="F618" s="310"/>
      <c r="G618" s="309"/>
      <c r="H618" s="316">
        <v>368559644</v>
      </c>
      <c r="I618" s="338"/>
      <c r="J618" s="313"/>
      <c r="K618" s="310"/>
      <c r="L618" s="314" t="s">
        <v>649</v>
      </c>
    </row>
    <row r="619" spans="2:12">
      <c r="B619" s="315" t="s">
        <v>4923</v>
      </c>
      <c r="C619" s="310" t="s">
        <v>4401</v>
      </c>
      <c r="D619" s="310"/>
      <c r="E619" s="309"/>
      <c r="F619" s="310"/>
      <c r="G619" s="309"/>
      <c r="H619" s="316">
        <v>143232</v>
      </c>
      <c r="I619" s="338"/>
      <c r="J619" s="313"/>
      <c r="K619" s="310"/>
      <c r="L619" s="314" t="s">
        <v>649</v>
      </c>
    </row>
    <row r="620" spans="2:12">
      <c r="B620" s="315" t="s">
        <v>4841</v>
      </c>
      <c r="C620" s="310" t="s">
        <v>4842</v>
      </c>
      <c r="D620" s="310"/>
      <c r="E620" s="309"/>
      <c r="F620" s="310"/>
      <c r="G620" s="309"/>
      <c r="H620" s="316">
        <v>22570805</v>
      </c>
      <c r="I620" s="338"/>
      <c r="J620" s="313"/>
      <c r="K620" s="310"/>
      <c r="L620" s="314" t="s">
        <v>649</v>
      </c>
    </row>
    <row r="621" spans="2:12">
      <c r="B621" s="315" t="s">
        <v>4829</v>
      </c>
      <c r="C621" s="310" t="s">
        <v>4830</v>
      </c>
      <c r="D621" s="310"/>
      <c r="E621" s="309"/>
      <c r="F621" s="310"/>
      <c r="G621" s="309"/>
      <c r="H621" s="316">
        <v>564972</v>
      </c>
      <c r="I621" s="338"/>
      <c r="J621" s="313"/>
      <c r="K621" s="310"/>
      <c r="L621" s="314" t="s">
        <v>649</v>
      </c>
    </row>
    <row r="622" spans="2:12">
      <c r="B622" s="315" t="s">
        <v>4849</v>
      </c>
      <c r="C622" s="310" t="s">
        <v>4850</v>
      </c>
      <c r="D622" s="310"/>
      <c r="E622" s="309"/>
      <c r="F622" s="310"/>
      <c r="G622" s="309"/>
      <c r="H622" s="316">
        <v>413000</v>
      </c>
      <c r="I622" s="338"/>
      <c r="J622" s="313"/>
      <c r="K622" s="310"/>
      <c r="L622" s="314" t="s">
        <v>649</v>
      </c>
    </row>
    <row r="623" spans="2:12">
      <c r="B623" s="315" t="s">
        <v>576</v>
      </c>
      <c r="C623" s="310" t="s">
        <v>4866</v>
      </c>
      <c r="D623" s="310"/>
      <c r="E623" s="309"/>
      <c r="F623" s="310"/>
      <c r="G623" s="309"/>
      <c r="H623" s="316">
        <v>367577</v>
      </c>
      <c r="I623" s="338"/>
      <c r="J623" s="313"/>
      <c r="K623" s="310"/>
      <c r="L623" s="314" t="s">
        <v>649</v>
      </c>
    </row>
    <row r="624" spans="2:12">
      <c r="B624" s="315" t="s">
        <v>4939</v>
      </c>
      <c r="C624" s="310" t="s">
        <v>4940</v>
      </c>
      <c r="D624" s="310"/>
      <c r="E624" s="309"/>
      <c r="F624" s="310"/>
      <c r="G624" s="309"/>
      <c r="H624" s="316">
        <v>20164430</v>
      </c>
      <c r="I624" s="338"/>
      <c r="J624" s="313"/>
      <c r="K624" s="310"/>
      <c r="L624" s="314" t="s">
        <v>649</v>
      </c>
    </row>
    <row r="625" spans="2:12">
      <c r="B625" s="315" t="s">
        <v>4845</v>
      </c>
      <c r="C625" s="310" t="s">
        <v>4846</v>
      </c>
      <c r="D625" s="310"/>
      <c r="E625" s="309"/>
      <c r="F625" s="310"/>
      <c r="G625" s="309"/>
      <c r="H625" s="316">
        <v>419605619</v>
      </c>
      <c r="I625" s="338"/>
      <c r="J625" s="313"/>
      <c r="K625" s="310"/>
      <c r="L625" s="314" t="s">
        <v>649</v>
      </c>
    </row>
    <row r="626" spans="2:12">
      <c r="B626" s="315" t="s">
        <v>4861</v>
      </c>
      <c r="C626" s="310" t="s">
        <v>4862</v>
      </c>
      <c r="D626" s="310"/>
      <c r="E626" s="309"/>
      <c r="F626" s="310"/>
      <c r="G626" s="309"/>
      <c r="H626" s="316">
        <v>7670000</v>
      </c>
      <c r="I626" s="338"/>
      <c r="J626" s="313"/>
      <c r="K626" s="310"/>
      <c r="L626" s="314" t="s">
        <v>649</v>
      </c>
    </row>
    <row r="627" spans="2:12">
      <c r="B627" s="315" t="s">
        <v>4946</v>
      </c>
      <c r="C627" s="310" t="s">
        <v>4947</v>
      </c>
      <c r="D627" s="310"/>
      <c r="E627" s="309"/>
      <c r="F627" s="310"/>
      <c r="G627" s="309"/>
      <c r="H627" s="316">
        <v>10620000</v>
      </c>
      <c r="I627" s="338"/>
      <c r="J627" s="313"/>
      <c r="K627" s="310"/>
      <c r="L627" s="314" t="s">
        <v>649</v>
      </c>
    </row>
    <row r="628" spans="2:12">
      <c r="B628" s="315" t="s">
        <v>4944</v>
      </c>
      <c r="C628" s="310" t="s">
        <v>4945</v>
      </c>
      <c r="D628" s="310"/>
      <c r="E628" s="309"/>
      <c r="F628" s="310"/>
      <c r="G628" s="309"/>
      <c r="H628" s="316">
        <v>1413758</v>
      </c>
      <c r="I628" s="338"/>
      <c r="J628" s="313"/>
      <c r="K628" s="310"/>
      <c r="L628" s="314" t="s">
        <v>649</v>
      </c>
    </row>
    <row r="629" spans="2:12">
      <c r="B629" s="315" t="s">
        <v>4923</v>
      </c>
      <c r="C629" s="310" t="s">
        <v>4401</v>
      </c>
      <c r="D629" s="310"/>
      <c r="E629" s="309"/>
      <c r="F629" s="310"/>
      <c r="G629" s="309"/>
      <c r="H629" s="316">
        <v>3867831</v>
      </c>
      <c r="I629" s="338"/>
      <c r="J629" s="313"/>
      <c r="K629" s="310"/>
      <c r="L629" s="314" t="s">
        <v>649</v>
      </c>
    </row>
    <row r="630" spans="2:12">
      <c r="B630" s="315" t="s">
        <v>4876</v>
      </c>
      <c r="C630" s="310" t="s">
        <v>4877</v>
      </c>
      <c r="D630" s="310"/>
      <c r="E630" s="309"/>
      <c r="F630" s="310"/>
      <c r="G630" s="309"/>
      <c r="H630" s="316">
        <v>3245000</v>
      </c>
      <c r="I630" s="338"/>
      <c r="J630" s="313"/>
      <c r="K630" s="310"/>
      <c r="L630" s="314" t="s">
        <v>649</v>
      </c>
    </row>
    <row r="631" spans="2:12">
      <c r="B631" s="315" t="s">
        <v>4843</v>
      </c>
      <c r="C631" s="310" t="s">
        <v>4844</v>
      </c>
      <c r="D631" s="310"/>
      <c r="E631" s="309"/>
      <c r="F631" s="310"/>
      <c r="G631" s="309"/>
      <c r="H631" s="316">
        <v>84341835</v>
      </c>
      <c r="I631" s="338"/>
      <c r="J631" s="313"/>
      <c r="K631" s="310"/>
      <c r="L631" s="314" t="s">
        <v>649</v>
      </c>
    </row>
    <row r="632" spans="2:12">
      <c r="B632" s="315" t="s">
        <v>608</v>
      </c>
      <c r="C632" s="310" t="s">
        <v>4890</v>
      </c>
      <c r="D632" s="310"/>
      <c r="E632" s="309"/>
      <c r="F632" s="310"/>
      <c r="G632" s="309"/>
      <c r="H632" s="316">
        <v>470671149</v>
      </c>
      <c r="I632" s="338"/>
      <c r="J632" s="313"/>
      <c r="K632" s="310"/>
      <c r="L632" s="314" t="s">
        <v>649</v>
      </c>
    </row>
    <row r="633" spans="2:12">
      <c r="B633" s="315" t="s">
        <v>4839</v>
      </c>
      <c r="C633" s="310" t="s">
        <v>4840</v>
      </c>
      <c r="D633" s="310"/>
      <c r="E633" s="309"/>
      <c r="F633" s="310"/>
      <c r="G633" s="309"/>
      <c r="H633" s="316">
        <v>51246993</v>
      </c>
      <c r="I633" s="338"/>
      <c r="J633" s="313"/>
      <c r="K633" s="310"/>
      <c r="L633" s="314" t="s">
        <v>649</v>
      </c>
    </row>
    <row r="634" spans="2:12">
      <c r="B634" s="315" t="s">
        <v>4843</v>
      </c>
      <c r="C634" s="310" t="s">
        <v>4844</v>
      </c>
      <c r="D634" s="310"/>
      <c r="E634" s="309"/>
      <c r="F634" s="310"/>
      <c r="G634" s="309"/>
      <c r="H634" s="316">
        <v>50289722</v>
      </c>
      <c r="I634" s="338"/>
      <c r="J634" s="313"/>
      <c r="K634" s="310"/>
      <c r="L634" s="314" t="s">
        <v>649</v>
      </c>
    </row>
    <row r="635" spans="2:12">
      <c r="B635" s="315" t="s">
        <v>4887</v>
      </c>
      <c r="C635" s="310" t="s">
        <v>4888</v>
      </c>
      <c r="D635" s="310"/>
      <c r="E635" s="309"/>
      <c r="F635" s="310"/>
      <c r="G635" s="309"/>
      <c r="H635" s="316">
        <v>31470600</v>
      </c>
      <c r="I635" s="338"/>
      <c r="J635" s="313"/>
      <c r="K635" s="310"/>
      <c r="L635" s="314" t="s">
        <v>649</v>
      </c>
    </row>
    <row r="636" spans="2:12">
      <c r="B636" s="315" t="s">
        <v>4948</v>
      </c>
      <c r="C636" s="310" t="s">
        <v>4949</v>
      </c>
      <c r="D636" s="310"/>
      <c r="E636" s="309"/>
      <c r="F636" s="310"/>
      <c r="G636" s="309"/>
      <c r="H636" s="316">
        <v>30786200</v>
      </c>
      <c r="I636" s="338"/>
      <c r="J636" s="313"/>
      <c r="K636" s="310"/>
      <c r="L636" s="314" t="s">
        <v>649</v>
      </c>
    </row>
    <row r="637" spans="2:12">
      <c r="B637" s="315" t="s">
        <v>4829</v>
      </c>
      <c r="C637" s="310" t="s">
        <v>4830</v>
      </c>
      <c r="D637" s="310"/>
      <c r="E637" s="309"/>
      <c r="F637" s="310"/>
      <c r="G637" s="309"/>
      <c r="H637" s="316">
        <v>859923</v>
      </c>
      <c r="I637" s="338"/>
      <c r="J637" s="313"/>
      <c r="K637" s="310"/>
      <c r="L637" s="314" t="s">
        <v>649</v>
      </c>
    </row>
    <row r="638" spans="2:12">
      <c r="B638" s="315" t="s">
        <v>4442</v>
      </c>
      <c r="C638" s="310" t="s">
        <v>4889</v>
      </c>
      <c r="D638" s="310"/>
      <c r="E638" s="309"/>
      <c r="F638" s="310"/>
      <c r="G638" s="309"/>
      <c r="H638" s="316">
        <v>5051389</v>
      </c>
      <c r="I638" s="338"/>
      <c r="J638" s="313"/>
      <c r="K638" s="310"/>
      <c r="L638" s="314" t="s">
        <v>649</v>
      </c>
    </row>
    <row r="639" spans="2:12">
      <c r="B639" s="315" t="s">
        <v>4841</v>
      </c>
      <c r="C639" s="310" t="s">
        <v>4842</v>
      </c>
      <c r="D639" s="310"/>
      <c r="E639" s="309"/>
      <c r="F639" s="310"/>
      <c r="G639" s="309"/>
      <c r="H639" s="316">
        <v>7851655</v>
      </c>
      <c r="I639" s="338"/>
      <c r="J639" s="313"/>
      <c r="K639" s="310"/>
      <c r="L639" s="314" t="s">
        <v>649</v>
      </c>
    </row>
    <row r="640" spans="2:12">
      <c r="B640" s="315" t="s">
        <v>4950</v>
      </c>
      <c r="C640" s="310" t="s">
        <v>4951</v>
      </c>
      <c r="D640" s="310"/>
      <c r="E640" s="309"/>
      <c r="F640" s="310"/>
      <c r="G640" s="309"/>
      <c r="H640" s="316">
        <v>2355200</v>
      </c>
      <c r="I640" s="338"/>
      <c r="J640" s="313"/>
      <c r="K640" s="310"/>
      <c r="L640" s="314" t="s">
        <v>649</v>
      </c>
    </row>
    <row r="641" spans="2:12">
      <c r="B641" s="315" t="s">
        <v>4923</v>
      </c>
      <c r="C641" s="310" t="s">
        <v>4401</v>
      </c>
      <c r="D641" s="310"/>
      <c r="E641" s="309"/>
      <c r="F641" s="310"/>
      <c r="G641" s="309"/>
      <c r="H641" s="316">
        <v>17754529</v>
      </c>
      <c r="I641" s="338"/>
      <c r="J641" s="313"/>
      <c r="K641" s="310"/>
      <c r="L641" s="314" t="s">
        <v>649</v>
      </c>
    </row>
    <row r="642" spans="2:12">
      <c r="B642" s="315" t="s">
        <v>4784</v>
      </c>
      <c r="C642" s="310" t="s">
        <v>4930</v>
      </c>
      <c r="D642" s="310"/>
      <c r="E642" s="309"/>
      <c r="F642" s="310"/>
      <c r="G642" s="309"/>
      <c r="H642" s="316">
        <v>4341249</v>
      </c>
      <c r="I642" s="338"/>
      <c r="J642" s="313"/>
      <c r="K642" s="310"/>
      <c r="L642" s="314" t="s">
        <v>649</v>
      </c>
    </row>
    <row r="643" spans="2:12">
      <c r="B643" s="315" t="s">
        <v>4952</v>
      </c>
      <c r="C643" s="310" t="s">
        <v>4953</v>
      </c>
      <c r="D643" s="310"/>
      <c r="E643" s="309"/>
      <c r="F643" s="310"/>
      <c r="G643" s="309"/>
      <c r="H643" s="316">
        <v>23053542</v>
      </c>
      <c r="I643" s="338"/>
      <c r="J643" s="313"/>
      <c r="K643" s="310"/>
      <c r="L643" s="314" t="s">
        <v>649</v>
      </c>
    </row>
    <row r="644" spans="2:12">
      <c r="B644" s="315" t="s">
        <v>4887</v>
      </c>
      <c r="C644" s="310" t="s">
        <v>4888</v>
      </c>
      <c r="D644" s="310"/>
      <c r="E644" s="309"/>
      <c r="F644" s="310"/>
      <c r="G644" s="309"/>
      <c r="H644" s="316">
        <v>19931734</v>
      </c>
      <c r="I644" s="338"/>
      <c r="J644" s="313"/>
      <c r="K644" s="310"/>
      <c r="L644" s="314" t="s">
        <v>649</v>
      </c>
    </row>
    <row r="645" spans="2:12">
      <c r="B645" s="315" t="s">
        <v>4859</v>
      </c>
      <c r="C645" s="310" t="s">
        <v>4860</v>
      </c>
      <c r="D645" s="310"/>
      <c r="E645" s="309"/>
      <c r="F645" s="310"/>
      <c r="G645" s="309"/>
      <c r="H645" s="316">
        <v>6139540</v>
      </c>
      <c r="I645" s="338"/>
      <c r="J645" s="313"/>
      <c r="K645" s="310"/>
      <c r="L645" s="314" t="s">
        <v>649</v>
      </c>
    </row>
    <row r="646" spans="2:12">
      <c r="B646" s="315" t="s">
        <v>4822</v>
      </c>
      <c r="C646" s="310" t="s">
        <v>4823</v>
      </c>
      <c r="D646" s="310"/>
      <c r="E646" s="309"/>
      <c r="F646" s="310"/>
      <c r="G646" s="309"/>
      <c r="H646" s="316">
        <v>637200</v>
      </c>
      <c r="I646" s="338"/>
      <c r="J646" s="313"/>
      <c r="K646" s="310"/>
      <c r="L646" s="314" t="s">
        <v>649</v>
      </c>
    </row>
    <row r="647" spans="2:12">
      <c r="B647" s="315" t="s">
        <v>4954</v>
      </c>
      <c r="C647" s="310" t="s">
        <v>4955</v>
      </c>
      <c r="D647" s="310"/>
      <c r="E647" s="309"/>
      <c r="F647" s="310"/>
      <c r="G647" s="309"/>
      <c r="H647" s="316">
        <v>865000</v>
      </c>
      <c r="I647" s="338"/>
      <c r="J647" s="313"/>
      <c r="K647" s="310"/>
      <c r="L647" s="314" t="s">
        <v>649</v>
      </c>
    </row>
    <row r="648" spans="2:12">
      <c r="B648" s="315" t="s">
        <v>4859</v>
      </c>
      <c r="C648" s="310" t="s">
        <v>4860</v>
      </c>
      <c r="D648" s="310"/>
      <c r="E648" s="309"/>
      <c r="F648" s="310"/>
      <c r="G648" s="309"/>
      <c r="H648" s="316">
        <v>2218400</v>
      </c>
      <c r="I648" s="338"/>
      <c r="J648" s="313"/>
      <c r="K648" s="310"/>
      <c r="L648" s="314" t="s">
        <v>649</v>
      </c>
    </row>
    <row r="649" spans="2:12">
      <c r="B649" s="315" t="s">
        <v>4014</v>
      </c>
      <c r="C649" s="310" t="s">
        <v>4956</v>
      </c>
      <c r="D649" s="310"/>
      <c r="E649" s="309"/>
      <c r="F649" s="310"/>
      <c r="G649" s="309"/>
      <c r="H649" s="316">
        <v>5616800</v>
      </c>
      <c r="I649" s="338"/>
      <c r="J649" s="313"/>
      <c r="K649" s="310"/>
      <c r="L649" s="314" t="s">
        <v>649</v>
      </c>
    </row>
    <row r="650" spans="2:12">
      <c r="B650" s="315" t="s">
        <v>4923</v>
      </c>
      <c r="C650" s="310" t="s">
        <v>4401</v>
      </c>
      <c r="D650" s="310"/>
      <c r="E650" s="309"/>
      <c r="F650" s="310"/>
      <c r="G650" s="309"/>
      <c r="H650" s="316">
        <v>37323189</v>
      </c>
      <c r="I650" s="338"/>
      <c r="J650" s="313"/>
      <c r="K650" s="310"/>
      <c r="L650" s="314" t="s">
        <v>649</v>
      </c>
    </row>
    <row r="651" spans="2:12">
      <c r="B651" s="315" t="s">
        <v>576</v>
      </c>
      <c r="C651" s="310" t="s">
        <v>4866</v>
      </c>
      <c r="D651" s="310"/>
      <c r="E651" s="309"/>
      <c r="F651" s="310"/>
      <c r="G651" s="309"/>
      <c r="H651" s="316">
        <v>3765289</v>
      </c>
      <c r="I651" s="338"/>
      <c r="J651" s="313"/>
      <c r="K651" s="310"/>
      <c r="L651" s="314" t="s">
        <v>649</v>
      </c>
    </row>
    <row r="652" spans="2:12">
      <c r="B652" s="315" t="s">
        <v>485</v>
      </c>
      <c r="C652" s="310" t="s">
        <v>4872</v>
      </c>
      <c r="D652" s="310"/>
      <c r="E652" s="309"/>
      <c r="F652" s="310"/>
      <c r="G652" s="309"/>
      <c r="H652" s="316">
        <v>15067662</v>
      </c>
      <c r="I652" s="338"/>
      <c r="J652" s="313"/>
      <c r="K652" s="310"/>
      <c r="L652" s="314" t="s">
        <v>649</v>
      </c>
    </row>
    <row r="653" spans="2:12">
      <c r="B653" s="315" t="s">
        <v>474</v>
      </c>
      <c r="C653" s="310" t="s">
        <v>4865</v>
      </c>
      <c r="D653" s="310"/>
      <c r="E653" s="309"/>
      <c r="F653" s="310"/>
      <c r="G653" s="309"/>
      <c r="H653" s="316">
        <v>34268294</v>
      </c>
      <c r="I653" s="338"/>
      <c r="J653" s="313"/>
      <c r="K653" s="310"/>
      <c r="L653" s="314" t="s">
        <v>649</v>
      </c>
    </row>
    <row r="654" spans="2:12">
      <c r="B654" s="315" t="s">
        <v>4833</v>
      </c>
      <c r="C654" s="310" t="s">
        <v>4834</v>
      </c>
      <c r="D654" s="310"/>
      <c r="E654" s="309"/>
      <c r="F654" s="310"/>
      <c r="G654" s="309"/>
      <c r="H654" s="316">
        <v>2179460</v>
      </c>
      <c r="I654" s="338"/>
      <c r="J654" s="313"/>
      <c r="K654" s="310"/>
      <c r="L654" s="314" t="s">
        <v>649</v>
      </c>
    </row>
    <row r="655" spans="2:12">
      <c r="B655" s="315" t="s">
        <v>4829</v>
      </c>
      <c r="C655" s="310" t="s">
        <v>4830</v>
      </c>
      <c r="D655" s="310"/>
      <c r="E655" s="309"/>
      <c r="F655" s="310"/>
      <c r="G655" s="309"/>
      <c r="H655" s="316">
        <v>767499</v>
      </c>
      <c r="I655" s="338"/>
      <c r="J655" s="313"/>
      <c r="K655" s="310"/>
      <c r="L655" s="314" t="s">
        <v>649</v>
      </c>
    </row>
    <row r="656" spans="2:12">
      <c r="B656" s="315" t="s">
        <v>470</v>
      </c>
      <c r="C656" s="310" t="s">
        <v>4831</v>
      </c>
      <c r="D656" s="310"/>
      <c r="E656" s="309"/>
      <c r="F656" s="310"/>
      <c r="G656" s="309"/>
      <c r="H656" s="316">
        <v>6561397</v>
      </c>
      <c r="I656" s="338"/>
      <c r="J656" s="313"/>
      <c r="K656" s="310"/>
      <c r="L656" s="314" t="s">
        <v>649</v>
      </c>
    </row>
    <row r="657" spans="2:12">
      <c r="B657" s="315" t="s">
        <v>4845</v>
      </c>
      <c r="C657" s="310" t="s">
        <v>4846</v>
      </c>
      <c r="D657" s="310"/>
      <c r="E657" s="309"/>
      <c r="F657" s="310"/>
      <c r="G657" s="309"/>
      <c r="H657" s="316">
        <v>166892395</v>
      </c>
      <c r="I657" s="338"/>
      <c r="J657" s="313"/>
      <c r="K657" s="310"/>
      <c r="L657" s="314" t="s">
        <v>649</v>
      </c>
    </row>
    <row r="658" spans="2:12">
      <c r="B658" s="315" t="s">
        <v>4880</v>
      </c>
      <c r="C658" s="310" t="s">
        <v>4881</v>
      </c>
      <c r="D658" s="310"/>
      <c r="E658" s="309"/>
      <c r="F658" s="310"/>
      <c r="G658" s="309"/>
      <c r="H658" s="316">
        <v>10620000</v>
      </c>
      <c r="I658" s="338"/>
      <c r="J658" s="313"/>
      <c r="K658" s="310"/>
      <c r="L658" s="314" t="s">
        <v>649</v>
      </c>
    </row>
    <row r="659" spans="2:12">
      <c r="B659" s="315" t="s">
        <v>433</v>
      </c>
      <c r="C659" s="310" t="s">
        <v>4929</v>
      </c>
      <c r="D659" s="310"/>
      <c r="E659" s="309"/>
      <c r="F659" s="310"/>
      <c r="G659" s="309"/>
      <c r="H659" s="316">
        <v>247613013</v>
      </c>
      <c r="I659" s="338"/>
      <c r="J659" s="313"/>
      <c r="K659" s="310"/>
      <c r="L659" s="314" t="s">
        <v>649</v>
      </c>
    </row>
    <row r="660" spans="2:12">
      <c r="B660" s="315" t="s">
        <v>4861</v>
      </c>
      <c r="C660" s="310" t="s">
        <v>4862</v>
      </c>
      <c r="D660" s="310"/>
      <c r="E660" s="309"/>
      <c r="F660" s="310"/>
      <c r="G660" s="309"/>
      <c r="H660" s="316">
        <v>3419050</v>
      </c>
      <c r="I660" s="338"/>
      <c r="J660" s="313"/>
      <c r="K660" s="310"/>
      <c r="L660" s="314" t="s">
        <v>649</v>
      </c>
    </row>
    <row r="661" spans="2:12">
      <c r="B661" s="315" t="s">
        <v>4957</v>
      </c>
      <c r="C661" s="310" t="s">
        <v>4958</v>
      </c>
      <c r="D661" s="310"/>
      <c r="E661" s="309"/>
      <c r="F661" s="310"/>
      <c r="G661" s="309"/>
      <c r="H661" s="316">
        <v>16815000</v>
      </c>
      <c r="I661" s="338"/>
      <c r="J661" s="313"/>
      <c r="K661" s="310"/>
      <c r="L661" s="314" t="s">
        <v>649</v>
      </c>
    </row>
    <row r="662" spans="2:12">
      <c r="B662" s="315" t="s">
        <v>4933</v>
      </c>
      <c r="C662" s="310" t="s">
        <v>4934</v>
      </c>
      <c r="D662" s="310"/>
      <c r="E662" s="309"/>
      <c r="F662" s="310"/>
      <c r="G662" s="309"/>
      <c r="H662" s="316">
        <v>885000</v>
      </c>
      <c r="I662" s="338"/>
      <c r="J662" s="313"/>
      <c r="K662" s="310"/>
      <c r="L662" s="314" t="s">
        <v>649</v>
      </c>
    </row>
    <row r="663" spans="2:12">
      <c r="B663" s="315" t="s">
        <v>464</v>
      </c>
      <c r="C663" s="310" t="s">
        <v>465</v>
      </c>
      <c r="D663" s="310"/>
      <c r="E663" s="309"/>
      <c r="F663" s="310"/>
      <c r="G663" s="309"/>
      <c r="H663" s="316">
        <v>72597520</v>
      </c>
      <c r="I663" s="338"/>
      <c r="J663" s="313"/>
      <c r="K663" s="310"/>
      <c r="L663" s="314" t="s">
        <v>649</v>
      </c>
    </row>
    <row r="664" spans="2:12">
      <c r="B664" s="315" t="s">
        <v>4946</v>
      </c>
      <c r="C664" s="310" t="s">
        <v>4947</v>
      </c>
      <c r="D664" s="310"/>
      <c r="E664" s="309"/>
      <c r="F664" s="310"/>
      <c r="G664" s="309"/>
      <c r="H664" s="316">
        <v>16692870</v>
      </c>
      <c r="I664" s="338"/>
      <c r="J664" s="313"/>
      <c r="K664" s="310"/>
      <c r="L664" s="314" t="s">
        <v>649</v>
      </c>
    </row>
    <row r="665" spans="2:12">
      <c r="B665" s="315" t="s">
        <v>4887</v>
      </c>
      <c r="C665" s="310" t="s">
        <v>4888</v>
      </c>
      <c r="D665" s="310"/>
      <c r="E665" s="309"/>
      <c r="F665" s="310"/>
      <c r="G665" s="309"/>
      <c r="H665" s="316">
        <v>10825910</v>
      </c>
      <c r="I665" s="338"/>
      <c r="J665" s="313"/>
      <c r="K665" s="310"/>
      <c r="L665" s="314" t="s">
        <v>649</v>
      </c>
    </row>
    <row r="666" spans="2:12">
      <c r="B666" s="315" t="s">
        <v>4954</v>
      </c>
      <c r="C666" s="310" t="s">
        <v>4955</v>
      </c>
      <c r="D666" s="310"/>
      <c r="E666" s="309"/>
      <c r="F666" s="310"/>
      <c r="G666" s="309"/>
      <c r="H666" s="316">
        <v>975000</v>
      </c>
      <c r="I666" s="338"/>
      <c r="J666" s="313"/>
      <c r="K666" s="310"/>
      <c r="L666" s="314" t="s">
        <v>649</v>
      </c>
    </row>
    <row r="667" spans="2:12">
      <c r="B667" s="315" t="s">
        <v>4863</v>
      </c>
      <c r="C667" s="310" t="s">
        <v>4864</v>
      </c>
      <c r="D667" s="310"/>
      <c r="E667" s="309"/>
      <c r="F667" s="310"/>
      <c r="G667" s="309"/>
      <c r="H667" s="316">
        <v>19027500</v>
      </c>
      <c r="I667" s="338"/>
      <c r="J667" s="313"/>
      <c r="K667" s="310"/>
      <c r="L667" s="314" t="s">
        <v>649</v>
      </c>
    </row>
    <row r="668" spans="2:12">
      <c r="B668" s="315" t="s">
        <v>474</v>
      </c>
      <c r="C668" s="310" t="s">
        <v>4865</v>
      </c>
      <c r="D668" s="310"/>
      <c r="E668" s="309"/>
      <c r="F668" s="310"/>
      <c r="G668" s="309"/>
      <c r="H668" s="316">
        <v>124704131</v>
      </c>
      <c r="I668" s="338"/>
      <c r="J668" s="313"/>
      <c r="K668" s="310"/>
      <c r="L668" s="314" t="s">
        <v>649</v>
      </c>
    </row>
    <row r="669" spans="2:12">
      <c r="B669" s="315" t="s">
        <v>576</v>
      </c>
      <c r="C669" s="310" t="s">
        <v>4866</v>
      </c>
      <c r="D669" s="310"/>
      <c r="E669" s="309"/>
      <c r="F669" s="310"/>
      <c r="G669" s="309"/>
      <c r="H669" s="316">
        <v>1980990</v>
      </c>
      <c r="I669" s="338"/>
      <c r="J669" s="313"/>
      <c r="K669" s="310"/>
      <c r="L669" s="314" t="s">
        <v>649</v>
      </c>
    </row>
    <row r="670" spans="2:12">
      <c r="B670" s="315" t="s">
        <v>4841</v>
      </c>
      <c r="C670" s="310" t="s">
        <v>4842</v>
      </c>
      <c r="D670" s="310"/>
      <c r="E670" s="309"/>
      <c r="F670" s="310"/>
      <c r="G670" s="309"/>
      <c r="H670" s="316">
        <v>46929801</v>
      </c>
      <c r="I670" s="338"/>
      <c r="J670" s="313"/>
      <c r="K670" s="310"/>
      <c r="L670" s="314" t="s">
        <v>649</v>
      </c>
    </row>
    <row r="671" spans="2:12">
      <c r="B671" s="315" t="s">
        <v>4824</v>
      </c>
      <c r="C671" s="310" t="s">
        <v>4825</v>
      </c>
      <c r="D671" s="310"/>
      <c r="E671" s="309"/>
      <c r="F671" s="310"/>
      <c r="G671" s="309"/>
      <c r="H671" s="316">
        <v>7561617</v>
      </c>
      <c r="I671" s="338"/>
      <c r="J671" s="313"/>
      <c r="K671" s="310"/>
      <c r="L671" s="314" t="s">
        <v>649</v>
      </c>
    </row>
    <row r="672" spans="2:12">
      <c r="B672" s="315" t="s">
        <v>470</v>
      </c>
      <c r="C672" s="310" t="s">
        <v>4831</v>
      </c>
      <c r="D672" s="310"/>
      <c r="E672" s="309"/>
      <c r="F672" s="310"/>
      <c r="G672" s="309"/>
      <c r="H672" s="316">
        <v>3614811</v>
      </c>
      <c r="I672" s="338"/>
      <c r="J672" s="313"/>
      <c r="K672" s="310"/>
      <c r="L672" s="314" t="s">
        <v>649</v>
      </c>
    </row>
    <row r="673" spans="2:12">
      <c r="B673" s="315" t="s">
        <v>4430</v>
      </c>
      <c r="C673" s="310" t="s">
        <v>4922</v>
      </c>
      <c r="D673" s="310"/>
      <c r="E673" s="309"/>
      <c r="F673" s="310"/>
      <c r="G673" s="309"/>
      <c r="H673" s="316">
        <v>2253837</v>
      </c>
      <c r="I673" s="338"/>
      <c r="J673" s="313"/>
      <c r="K673" s="310"/>
      <c r="L673" s="314" t="s">
        <v>649</v>
      </c>
    </row>
    <row r="674" spans="2:12">
      <c r="B674" s="315" t="s">
        <v>4923</v>
      </c>
      <c r="C674" s="310" t="s">
        <v>4401</v>
      </c>
      <c r="D674" s="310"/>
      <c r="E674" s="309"/>
      <c r="F674" s="310"/>
      <c r="G674" s="309"/>
      <c r="H674" s="316">
        <v>13398100</v>
      </c>
      <c r="I674" s="338"/>
      <c r="J674" s="313"/>
      <c r="K674" s="310"/>
      <c r="L674" s="314" t="s">
        <v>649</v>
      </c>
    </row>
    <row r="675" spans="2:12">
      <c r="B675" s="315" t="s">
        <v>4885</v>
      </c>
      <c r="C675" s="310" t="s">
        <v>4886</v>
      </c>
      <c r="D675" s="310"/>
      <c r="E675" s="309"/>
      <c r="F675" s="310"/>
      <c r="G675" s="309"/>
      <c r="H675" s="316">
        <v>25274538</v>
      </c>
      <c r="I675" s="338"/>
      <c r="J675" s="313"/>
      <c r="K675" s="310"/>
      <c r="L675" s="314" t="s">
        <v>649</v>
      </c>
    </row>
    <row r="676" spans="2:12">
      <c r="B676" s="315" t="s">
        <v>4851</v>
      </c>
      <c r="C676" s="310" t="s">
        <v>4852</v>
      </c>
      <c r="D676" s="310"/>
      <c r="E676" s="309"/>
      <c r="F676" s="310"/>
      <c r="G676" s="309"/>
      <c r="H676" s="316">
        <v>6320080</v>
      </c>
      <c r="I676" s="338"/>
      <c r="J676" s="313"/>
      <c r="K676" s="310"/>
      <c r="L676" s="314" t="s">
        <v>649</v>
      </c>
    </row>
    <row r="677" spans="2:12">
      <c r="B677" s="315" t="s">
        <v>4959</v>
      </c>
      <c r="C677" s="310" t="s">
        <v>4960</v>
      </c>
      <c r="D677" s="310"/>
      <c r="E677" s="309"/>
      <c r="F677" s="310"/>
      <c r="G677" s="309"/>
      <c r="H677" s="316">
        <v>16402000</v>
      </c>
      <c r="I677" s="338"/>
      <c r="J677" s="313"/>
      <c r="K677" s="310"/>
      <c r="L677" s="314" t="s">
        <v>649</v>
      </c>
    </row>
    <row r="678" spans="2:12">
      <c r="B678" s="315" t="s">
        <v>576</v>
      </c>
      <c r="C678" s="310" t="s">
        <v>4866</v>
      </c>
      <c r="D678" s="310"/>
      <c r="E678" s="309"/>
      <c r="F678" s="310"/>
      <c r="G678" s="309"/>
      <c r="H678" s="316">
        <v>28836871</v>
      </c>
      <c r="I678" s="338"/>
      <c r="J678" s="313"/>
      <c r="K678" s="310"/>
      <c r="L678" s="314" t="s">
        <v>649</v>
      </c>
    </row>
    <row r="679" spans="2:12">
      <c r="B679" s="315" t="s">
        <v>4430</v>
      </c>
      <c r="C679" s="310" t="s">
        <v>4922</v>
      </c>
      <c r="D679" s="310"/>
      <c r="E679" s="309"/>
      <c r="F679" s="310"/>
      <c r="G679" s="309"/>
      <c r="H679" s="316">
        <v>63661555</v>
      </c>
      <c r="I679" s="338"/>
      <c r="J679" s="313"/>
      <c r="K679" s="310"/>
      <c r="L679" s="314" t="s">
        <v>649</v>
      </c>
    </row>
    <row r="680" spans="2:12">
      <c r="B680" s="315" t="s">
        <v>4835</v>
      </c>
      <c r="C680" s="310" t="s">
        <v>4836</v>
      </c>
      <c r="D680" s="310"/>
      <c r="E680" s="309"/>
      <c r="F680" s="310"/>
      <c r="G680" s="309"/>
      <c r="H680" s="316">
        <v>23249422</v>
      </c>
      <c r="I680" s="338"/>
      <c r="J680" s="313"/>
      <c r="K680" s="310"/>
      <c r="L680" s="314" t="s">
        <v>649</v>
      </c>
    </row>
    <row r="681" spans="2:12">
      <c r="B681" s="315" t="s">
        <v>4885</v>
      </c>
      <c r="C681" s="310" t="s">
        <v>4886</v>
      </c>
      <c r="D681" s="310"/>
      <c r="E681" s="309"/>
      <c r="F681" s="310"/>
      <c r="G681" s="309"/>
      <c r="H681" s="316">
        <v>22330674</v>
      </c>
      <c r="I681" s="338"/>
      <c r="J681" s="313"/>
      <c r="K681" s="310"/>
      <c r="L681" s="314" t="s">
        <v>649</v>
      </c>
    </row>
    <row r="682" spans="2:12">
      <c r="B682" s="315" t="s">
        <v>4885</v>
      </c>
      <c r="C682" s="310" t="s">
        <v>4886</v>
      </c>
      <c r="D682" s="310"/>
      <c r="E682" s="309"/>
      <c r="F682" s="310"/>
      <c r="G682" s="309"/>
      <c r="H682" s="316">
        <v>3519751</v>
      </c>
      <c r="I682" s="338"/>
      <c r="J682" s="313"/>
      <c r="K682" s="310"/>
      <c r="L682" s="314" t="s">
        <v>649</v>
      </c>
    </row>
    <row r="683" spans="2:12">
      <c r="B683" s="315" t="s">
        <v>576</v>
      </c>
      <c r="C683" s="310" t="s">
        <v>4866</v>
      </c>
      <c r="D683" s="310"/>
      <c r="E683" s="309"/>
      <c r="F683" s="310"/>
      <c r="G683" s="309"/>
      <c r="H683" s="316">
        <v>1509615</v>
      </c>
      <c r="I683" s="338"/>
      <c r="J683" s="313"/>
      <c r="K683" s="310"/>
      <c r="L683" s="314" t="s">
        <v>649</v>
      </c>
    </row>
    <row r="684" spans="2:12">
      <c r="B684" s="315" t="s">
        <v>576</v>
      </c>
      <c r="C684" s="310" t="s">
        <v>4866</v>
      </c>
      <c r="D684" s="310"/>
      <c r="E684" s="309"/>
      <c r="F684" s="310"/>
      <c r="G684" s="309"/>
      <c r="H684" s="316">
        <v>3746552</v>
      </c>
      <c r="I684" s="338"/>
      <c r="J684" s="313"/>
      <c r="K684" s="310"/>
      <c r="L684" s="314" t="s">
        <v>649</v>
      </c>
    </row>
    <row r="685" spans="2:12">
      <c r="B685" s="315" t="s">
        <v>4835</v>
      </c>
      <c r="C685" s="310" t="s">
        <v>4836</v>
      </c>
      <c r="D685" s="310"/>
      <c r="E685" s="309"/>
      <c r="F685" s="310"/>
      <c r="G685" s="309"/>
      <c r="H685" s="316">
        <v>3894000</v>
      </c>
      <c r="I685" s="338"/>
      <c r="J685" s="313"/>
      <c r="K685" s="310"/>
      <c r="L685" s="314" t="s">
        <v>649</v>
      </c>
    </row>
    <row r="686" spans="2:12">
      <c r="B686" s="315" t="s">
        <v>4843</v>
      </c>
      <c r="C686" s="310" t="s">
        <v>4844</v>
      </c>
      <c r="D686" s="310"/>
      <c r="E686" s="309"/>
      <c r="F686" s="310"/>
      <c r="G686" s="309"/>
      <c r="H686" s="316">
        <v>84424443</v>
      </c>
      <c r="I686" s="338"/>
      <c r="J686" s="313"/>
      <c r="K686" s="310"/>
      <c r="L686" s="314" t="s">
        <v>649</v>
      </c>
    </row>
    <row r="687" spans="2:12">
      <c r="B687" s="315" t="s">
        <v>4829</v>
      </c>
      <c r="C687" s="310" t="s">
        <v>4830</v>
      </c>
      <c r="D687" s="310"/>
      <c r="E687" s="309"/>
      <c r="F687" s="310"/>
      <c r="G687" s="309"/>
      <c r="H687" s="316">
        <v>1796046</v>
      </c>
      <c r="I687" s="338"/>
      <c r="J687" s="313"/>
      <c r="K687" s="310"/>
      <c r="L687" s="314" t="s">
        <v>649</v>
      </c>
    </row>
    <row r="688" spans="2:12">
      <c r="B688" s="315" t="s">
        <v>489</v>
      </c>
      <c r="C688" s="310" t="s">
        <v>4921</v>
      </c>
      <c r="D688" s="310"/>
      <c r="E688" s="309"/>
      <c r="F688" s="310"/>
      <c r="G688" s="309"/>
      <c r="H688" s="316">
        <v>4176876</v>
      </c>
      <c r="I688" s="338"/>
      <c r="J688" s="313"/>
      <c r="K688" s="310"/>
      <c r="L688" s="314" t="s">
        <v>649</v>
      </c>
    </row>
    <row r="689" spans="2:12">
      <c r="B689" s="315" t="s">
        <v>4396</v>
      </c>
      <c r="C689" s="310" t="s">
        <v>4941</v>
      </c>
      <c r="D689" s="310"/>
      <c r="E689" s="309"/>
      <c r="F689" s="310"/>
      <c r="G689" s="309"/>
      <c r="H689" s="316">
        <v>256135</v>
      </c>
      <c r="I689" s="338"/>
      <c r="J689" s="313"/>
      <c r="K689" s="310"/>
      <c r="L689" s="314" t="s">
        <v>649</v>
      </c>
    </row>
    <row r="690" spans="2:12">
      <c r="B690" s="315" t="s">
        <v>4442</v>
      </c>
      <c r="C690" s="310" t="s">
        <v>4889</v>
      </c>
      <c r="D690" s="310"/>
      <c r="E690" s="309"/>
      <c r="F690" s="310"/>
      <c r="G690" s="309"/>
      <c r="H690" s="316">
        <v>3342396</v>
      </c>
      <c r="I690" s="338"/>
      <c r="J690" s="313"/>
      <c r="K690" s="310"/>
      <c r="L690" s="314" t="s">
        <v>649</v>
      </c>
    </row>
    <row r="691" spans="2:12">
      <c r="B691" s="315" t="s">
        <v>4839</v>
      </c>
      <c r="C691" s="310" t="s">
        <v>4840</v>
      </c>
      <c r="D691" s="310"/>
      <c r="E691" s="309"/>
      <c r="F691" s="310"/>
      <c r="G691" s="309"/>
      <c r="H691" s="316">
        <v>3149314</v>
      </c>
      <c r="I691" s="338"/>
      <c r="J691" s="313"/>
      <c r="K691" s="310"/>
      <c r="L691" s="314" t="s">
        <v>649</v>
      </c>
    </row>
    <row r="692" spans="2:12">
      <c r="B692" s="315" t="s">
        <v>4923</v>
      </c>
      <c r="C692" s="310" t="s">
        <v>4401</v>
      </c>
      <c r="D692" s="310"/>
      <c r="E692" s="309"/>
      <c r="F692" s="310"/>
      <c r="G692" s="309"/>
      <c r="H692" s="316">
        <v>26292266</v>
      </c>
      <c r="I692" s="338"/>
      <c r="J692" s="313"/>
      <c r="K692" s="310"/>
      <c r="L692" s="314" t="s">
        <v>649</v>
      </c>
    </row>
    <row r="693" spans="2:12">
      <c r="B693" s="315" t="s">
        <v>468</v>
      </c>
      <c r="C693" s="310" t="s">
        <v>4961</v>
      </c>
      <c r="D693" s="310"/>
      <c r="E693" s="309"/>
      <c r="F693" s="310"/>
      <c r="G693" s="309"/>
      <c r="H693" s="316">
        <v>217683686</v>
      </c>
      <c r="I693" s="338"/>
      <c r="J693" s="313"/>
      <c r="K693" s="310"/>
      <c r="L693" s="314" t="s">
        <v>649</v>
      </c>
    </row>
    <row r="694" spans="2:12">
      <c r="B694" s="315" t="s">
        <v>520</v>
      </c>
      <c r="C694" s="310" t="s">
        <v>4962</v>
      </c>
      <c r="D694" s="310"/>
      <c r="E694" s="309"/>
      <c r="F694" s="310"/>
      <c r="G694" s="309"/>
      <c r="H694" s="316">
        <v>15104000</v>
      </c>
      <c r="I694" s="338"/>
      <c r="J694" s="313"/>
      <c r="K694" s="310"/>
      <c r="L694" s="314" t="s">
        <v>649</v>
      </c>
    </row>
    <row r="695" spans="2:12">
      <c r="B695" s="315" t="s">
        <v>4948</v>
      </c>
      <c r="C695" s="310" t="s">
        <v>4949</v>
      </c>
      <c r="D695" s="310"/>
      <c r="E695" s="309"/>
      <c r="F695" s="310"/>
      <c r="G695" s="309"/>
      <c r="H695" s="316">
        <v>36503300</v>
      </c>
      <c r="I695" s="338"/>
      <c r="J695" s="313"/>
      <c r="K695" s="310"/>
      <c r="L695" s="314" t="s">
        <v>649</v>
      </c>
    </row>
    <row r="696" spans="2:12">
      <c r="B696" s="315" t="s">
        <v>4915</v>
      </c>
      <c r="C696" s="310" t="s">
        <v>4916</v>
      </c>
      <c r="D696" s="310"/>
      <c r="E696" s="309"/>
      <c r="F696" s="310"/>
      <c r="G696" s="309"/>
      <c r="H696" s="316">
        <v>5874335</v>
      </c>
      <c r="I696" s="338"/>
      <c r="J696" s="313"/>
      <c r="K696" s="310"/>
      <c r="L696" s="314" t="s">
        <v>649</v>
      </c>
    </row>
    <row r="697" spans="2:12">
      <c r="B697" s="315" t="s">
        <v>4849</v>
      </c>
      <c r="C697" s="310" t="s">
        <v>4850</v>
      </c>
      <c r="D697" s="310"/>
      <c r="E697" s="309"/>
      <c r="F697" s="310"/>
      <c r="G697" s="309"/>
      <c r="H697" s="316">
        <v>19254161</v>
      </c>
      <c r="I697" s="338"/>
      <c r="J697" s="313"/>
      <c r="K697" s="310"/>
      <c r="L697" s="314" t="s">
        <v>649</v>
      </c>
    </row>
    <row r="698" spans="2:12">
      <c r="B698" s="315" t="s">
        <v>433</v>
      </c>
      <c r="C698" s="310" t="s">
        <v>4929</v>
      </c>
      <c r="D698" s="310"/>
      <c r="E698" s="309"/>
      <c r="F698" s="310"/>
      <c r="G698" s="309"/>
      <c r="H698" s="316">
        <v>189731507</v>
      </c>
      <c r="I698" s="338"/>
      <c r="J698" s="313"/>
      <c r="K698" s="310"/>
      <c r="L698" s="314" t="s">
        <v>649</v>
      </c>
    </row>
    <row r="699" spans="2:12">
      <c r="B699" s="315" t="s">
        <v>4863</v>
      </c>
      <c r="C699" s="310" t="s">
        <v>4864</v>
      </c>
      <c r="D699" s="310"/>
      <c r="E699" s="309"/>
      <c r="F699" s="310"/>
      <c r="G699" s="309"/>
      <c r="H699" s="316">
        <v>17214418</v>
      </c>
      <c r="I699" s="338"/>
      <c r="J699" s="313"/>
      <c r="K699" s="310"/>
      <c r="L699" s="314" t="s">
        <v>649</v>
      </c>
    </row>
    <row r="700" spans="2:12">
      <c r="B700" s="315" t="s">
        <v>4910</v>
      </c>
      <c r="C700" s="310" t="s">
        <v>4911</v>
      </c>
      <c r="D700" s="310"/>
      <c r="E700" s="309"/>
      <c r="F700" s="310"/>
      <c r="G700" s="309"/>
      <c r="H700" s="316">
        <v>1180000</v>
      </c>
      <c r="I700" s="338"/>
      <c r="J700" s="313"/>
      <c r="K700" s="310"/>
      <c r="L700" s="314" t="s">
        <v>649</v>
      </c>
    </row>
    <row r="701" spans="2:12">
      <c r="B701" s="315" t="s">
        <v>4963</v>
      </c>
      <c r="C701" s="310" t="s">
        <v>4964</v>
      </c>
      <c r="D701" s="310"/>
      <c r="E701" s="309"/>
      <c r="F701" s="310"/>
      <c r="G701" s="309"/>
      <c r="H701" s="316">
        <v>5310000</v>
      </c>
      <c r="I701" s="338"/>
      <c r="J701" s="313"/>
      <c r="K701" s="310"/>
      <c r="L701" s="314" t="s">
        <v>649</v>
      </c>
    </row>
    <row r="702" spans="2:12">
      <c r="B702" s="315" t="s">
        <v>4959</v>
      </c>
      <c r="C702" s="310" t="s">
        <v>4960</v>
      </c>
      <c r="D702" s="310"/>
      <c r="E702" s="309"/>
      <c r="F702" s="310"/>
      <c r="G702" s="309"/>
      <c r="H702" s="316">
        <v>236000</v>
      </c>
      <c r="I702" s="338"/>
      <c r="J702" s="313"/>
      <c r="K702" s="310"/>
      <c r="L702" s="314" t="s">
        <v>649</v>
      </c>
    </row>
    <row r="703" spans="2:12">
      <c r="B703" s="315" t="s">
        <v>4843</v>
      </c>
      <c r="C703" s="310" t="s">
        <v>4844</v>
      </c>
      <c r="D703" s="310"/>
      <c r="E703" s="309"/>
      <c r="F703" s="310"/>
      <c r="G703" s="309"/>
      <c r="H703" s="316">
        <v>28181267</v>
      </c>
      <c r="I703" s="338"/>
      <c r="J703" s="313"/>
      <c r="K703" s="310"/>
      <c r="L703" s="314" t="s">
        <v>649</v>
      </c>
    </row>
    <row r="704" spans="2:12">
      <c r="B704" s="315" t="s">
        <v>4923</v>
      </c>
      <c r="C704" s="310" t="s">
        <v>4401</v>
      </c>
      <c r="D704" s="310"/>
      <c r="E704" s="309"/>
      <c r="F704" s="310"/>
      <c r="G704" s="309"/>
      <c r="H704" s="316">
        <v>28165008</v>
      </c>
      <c r="I704" s="338"/>
      <c r="J704" s="313"/>
      <c r="K704" s="310"/>
      <c r="L704" s="314" t="s">
        <v>649</v>
      </c>
    </row>
    <row r="705" spans="2:12">
      <c r="B705" s="315" t="s">
        <v>4919</v>
      </c>
      <c r="C705" s="310" t="s">
        <v>4920</v>
      </c>
      <c r="D705" s="310"/>
      <c r="E705" s="309"/>
      <c r="F705" s="310"/>
      <c r="G705" s="309"/>
      <c r="H705" s="316">
        <v>1241360</v>
      </c>
      <c r="I705" s="338"/>
      <c r="J705" s="313"/>
      <c r="K705" s="310"/>
      <c r="L705" s="314" t="s">
        <v>649</v>
      </c>
    </row>
    <row r="706" spans="2:12">
      <c r="B706" s="315" t="s">
        <v>4882</v>
      </c>
      <c r="C706" s="310" t="s">
        <v>4883</v>
      </c>
      <c r="D706" s="310"/>
      <c r="E706" s="309"/>
      <c r="F706" s="310"/>
      <c r="G706" s="309"/>
      <c r="H706" s="316">
        <v>3775410</v>
      </c>
      <c r="I706" s="338"/>
      <c r="J706" s="313"/>
      <c r="K706" s="310"/>
      <c r="L706" s="314" t="s">
        <v>649</v>
      </c>
    </row>
    <row r="707" spans="2:12">
      <c r="B707" s="315" t="s">
        <v>576</v>
      </c>
      <c r="C707" s="310" t="s">
        <v>4866</v>
      </c>
      <c r="D707" s="310"/>
      <c r="E707" s="309"/>
      <c r="F707" s="310"/>
      <c r="G707" s="309"/>
      <c r="H707" s="316">
        <v>24979747</v>
      </c>
      <c r="I707" s="338"/>
      <c r="J707" s="313"/>
      <c r="K707" s="310"/>
      <c r="L707" s="314" t="s">
        <v>649</v>
      </c>
    </row>
    <row r="708" spans="2:12">
      <c r="B708" s="315" t="s">
        <v>4965</v>
      </c>
      <c r="C708" s="310" t="s">
        <v>4966</v>
      </c>
      <c r="D708" s="310"/>
      <c r="E708" s="309"/>
      <c r="F708" s="310"/>
      <c r="G708" s="309"/>
      <c r="H708" s="316">
        <v>595000</v>
      </c>
      <c r="I708" s="338"/>
      <c r="J708" s="313"/>
      <c r="K708" s="310"/>
      <c r="L708" s="314" t="s">
        <v>649</v>
      </c>
    </row>
    <row r="709" spans="2:12">
      <c r="B709" s="315" t="s">
        <v>4430</v>
      </c>
      <c r="C709" s="310" t="s">
        <v>4922</v>
      </c>
      <c r="D709" s="310"/>
      <c r="E709" s="309"/>
      <c r="F709" s="310"/>
      <c r="G709" s="309"/>
      <c r="H709" s="316">
        <v>1839003</v>
      </c>
      <c r="I709" s="338"/>
      <c r="J709" s="313"/>
      <c r="K709" s="310"/>
      <c r="L709" s="314" t="s">
        <v>649</v>
      </c>
    </row>
    <row r="710" spans="2:12">
      <c r="B710" s="315" t="s">
        <v>4839</v>
      </c>
      <c r="C710" s="310" t="s">
        <v>4840</v>
      </c>
      <c r="D710" s="310"/>
      <c r="E710" s="309"/>
      <c r="F710" s="310"/>
      <c r="G710" s="309"/>
      <c r="H710" s="316">
        <v>9945797</v>
      </c>
      <c r="I710" s="338"/>
      <c r="J710" s="313"/>
      <c r="K710" s="310"/>
      <c r="L710" s="314" t="s">
        <v>649</v>
      </c>
    </row>
    <row r="711" spans="2:12">
      <c r="B711" s="315" t="s">
        <v>4829</v>
      </c>
      <c r="C711" s="310" t="s">
        <v>4830</v>
      </c>
      <c r="D711" s="310"/>
      <c r="E711" s="309"/>
      <c r="F711" s="310"/>
      <c r="G711" s="309"/>
      <c r="H711" s="316">
        <v>1724945</v>
      </c>
      <c r="I711" s="338"/>
      <c r="J711" s="313"/>
      <c r="K711" s="310"/>
      <c r="L711" s="314" t="s">
        <v>649</v>
      </c>
    </row>
    <row r="712" spans="2:12">
      <c r="B712" s="315" t="s">
        <v>4957</v>
      </c>
      <c r="C712" s="310" t="s">
        <v>4958</v>
      </c>
      <c r="D712" s="310"/>
      <c r="E712" s="309"/>
      <c r="F712" s="310"/>
      <c r="G712" s="309"/>
      <c r="H712" s="316">
        <v>12425400</v>
      </c>
      <c r="I712" s="338"/>
      <c r="J712" s="313"/>
      <c r="K712" s="310"/>
      <c r="L712" s="314" t="s">
        <v>649</v>
      </c>
    </row>
    <row r="713" spans="2:12">
      <c r="B713" s="315" t="s">
        <v>4822</v>
      </c>
      <c r="C713" s="310" t="s">
        <v>4823</v>
      </c>
      <c r="D713" s="310"/>
      <c r="E713" s="309"/>
      <c r="F713" s="310"/>
      <c r="G713" s="309"/>
      <c r="H713" s="316">
        <v>6796800</v>
      </c>
      <c r="I713" s="338"/>
      <c r="J713" s="313"/>
      <c r="K713" s="310"/>
      <c r="L713" s="314" t="s">
        <v>649</v>
      </c>
    </row>
    <row r="714" spans="2:12">
      <c r="B714" s="315" t="s">
        <v>4946</v>
      </c>
      <c r="C714" s="310" t="s">
        <v>4947</v>
      </c>
      <c r="D714" s="310"/>
      <c r="E714" s="309"/>
      <c r="F714" s="310"/>
      <c r="G714" s="309"/>
      <c r="H714" s="316">
        <v>10620000</v>
      </c>
      <c r="I714" s="338"/>
      <c r="J714" s="313"/>
      <c r="K714" s="310"/>
      <c r="L714" s="314" t="s">
        <v>649</v>
      </c>
    </row>
    <row r="715" spans="2:12">
      <c r="B715" s="315" t="s">
        <v>4839</v>
      </c>
      <c r="C715" s="310" t="s">
        <v>4840</v>
      </c>
      <c r="D715" s="310"/>
      <c r="E715" s="309"/>
      <c r="F715" s="310"/>
      <c r="G715" s="309"/>
      <c r="H715" s="316">
        <v>5012274</v>
      </c>
      <c r="I715" s="338"/>
      <c r="J715" s="313"/>
      <c r="K715" s="310"/>
      <c r="L715" s="314" t="s">
        <v>649</v>
      </c>
    </row>
    <row r="716" spans="2:12">
      <c r="B716" s="315" t="s">
        <v>4857</v>
      </c>
      <c r="C716" s="310" t="s">
        <v>4858</v>
      </c>
      <c r="D716" s="310"/>
      <c r="E716" s="309"/>
      <c r="F716" s="310"/>
      <c r="G716" s="309"/>
      <c r="H716" s="316">
        <v>3157090</v>
      </c>
      <c r="I716" s="338"/>
      <c r="J716" s="313"/>
      <c r="K716" s="310"/>
      <c r="L716" s="314" t="s">
        <v>649</v>
      </c>
    </row>
    <row r="717" spans="2:12">
      <c r="B717" s="315" t="s">
        <v>4963</v>
      </c>
      <c r="C717" s="310" t="s">
        <v>4964</v>
      </c>
      <c r="D717" s="310"/>
      <c r="E717" s="309"/>
      <c r="F717" s="310"/>
      <c r="G717" s="309"/>
      <c r="H717" s="316">
        <v>5310000</v>
      </c>
      <c r="I717" s="338"/>
      <c r="J717" s="313"/>
      <c r="K717" s="310"/>
      <c r="L717" s="314" t="s">
        <v>649</v>
      </c>
    </row>
    <row r="718" spans="2:12">
      <c r="B718" s="315" t="s">
        <v>608</v>
      </c>
      <c r="C718" s="310" t="s">
        <v>4890</v>
      </c>
      <c r="D718" s="310"/>
      <c r="E718" s="309"/>
      <c r="F718" s="310"/>
      <c r="G718" s="309"/>
      <c r="H718" s="316">
        <v>462671538</v>
      </c>
      <c r="I718" s="338"/>
      <c r="J718" s="313"/>
      <c r="K718" s="310"/>
      <c r="L718" s="314" t="s">
        <v>649</v>
      </c>
    </row>
    <row r="719" spans="2:12">
      <c r="B719" s="315" t="s">
        <v>4845</v>
      </c>
      <c r="C719" s="310" t="s">
        <v>4846</v>
      </c>
      <c r="D719" s="310"/>
      <c r="E719" s="309"/>
      <c r="F719" s="310"/>
      <c r="G719" s="309"/>
      <c r="H719" s="316">
        <v>974740778</v>
      </c>
      <c r="I719" s="338"/>
      <c r="J719" s="313"/>
      <c r="K719" s="310"/>
      <c r="L719" s="314" t="s">
        <v>649</v>
      </c>
    </row>
    <row r="720" spans="2:12">
      <c r="B720" s="315" t="s">
        <v>4839</v>
      </c>
      <c r="C720" s="310" t="s">
        <v>4840</v>
      </c>
      <c r="D720" s="310"/>
      <c r="E720" s="309"/>
      <c r="F720" s="310"/>
      <c r="G720" s="309"/>
      <c r="H720" s="316">
        <v>9131496</v>
      </c>
      <c r="I720" s="338"/>
      <c r="J720" s="313"/>
      <c r="K720" s="310"/>
      <c r="L720" s="314" t="s">
        <v>649</v>
      </c>
    </row>
    <row r="721" spans="2:12">
      <c r="B721" s="315" t="s">
        <v>4897</v>
      </c>
      <c r="C721" s="310" t="s">
        <v>4898</v>
      </c>
      <c r="D721" s="310"/>
      <c r="E721" s="309"/>
      <c r="F721" s="310"/>
      <c r="G721" s="309"/>
      <c r="H721" s="316">
        <v>157421079</v>
      </c>
      <c r="I721" s="338"/>
      <c r="J721" s="313"/>
      <c r="K721" s="310"/>
      <c r="L721" s="314" t="s">
        <v>649</v>
      </c>
    </row>
    <row r="722" spans="2:12">
      <c r="B722" s="315" t="s">
        <v>4914</v>
      </c>
      <c r="C722" s="310" t="s">
        <v>4323</v>
      </c>
      <c r="D722" s="310"/>
      <c r="E722" s="309"/>
      <c r="F722" s="310"/>
      <c r="G722" s="309"/>
      <c r="H722" s="316">
        <v>12072673</v>
      </c>
      <c r="I722" s="338"/>
      <c r="J722" s="313"/>
      <c r="K722" s="310"/>
      <c r="L722" s="314" t="s">
        <v>649</v>
      </c>
    </row>
    <row r="723" spans="2:12">
      <c r="B723" s="315" t="s">
        <v>470</v>
      </c>
      <c r="C723" s="310" t="s">
        <v>4831</v>
      </c>
      <c r="D723" s="310"/>
      <c r="E723" s="309"/>
      <c r="F723" s="310"/>
      <c r="G723" s="309"/>
      <c r="H723" s="316">
        <v>2875450</v>
      </c>
      <c r="I723" s="338"/>
      <c r="J723" s="313"/>
      <c r="K723" s="310"/>
      <c r="L723" s="314" t="s">
        <v>649</v>
      </c>
    </row>
    <row r="724" spans="2:12">
      <c r="B724" s="315" t="s">
        <v>4963</v>
      </c>
      <c r="C724" s="310" t="s">
        <v>4964</v>
      </c>
      <c r="D724" s="310"/>
      <c r="E724" s="309"/>
      <c r="F724" s="310"/>
      <c r="G724" s="309"/>
      <c r="H724" s="316">
        <v>5310000</v>
      </c>
      <c r="I724" s="338"/>
      <c r="J724" s="313"/>
      <c r="K724" s="310"/>
      <c r="L724" s="314" t="s">
        <v>649</v>
      </c>
    </row>
    <row r="725" spans="2:12">
      <c r="B725" s="315" t="s">
        <v>474</v>
      </c>
      <c r="C725" s="310" t="s">
        <v>4865</v>
      </c>
      <c r="D725" s="310"/>
      <c r="E725" s="309"/>
      <c r="F725" s="310"/>
      <c r="G725" s="309"/>
      <c r="H725" s="316">
        <v>72920809</v>
      </c>
      <c r="I725" s="338"/>
      <c r="J725" s="313"/>
      <c r="K725" s="310"/>
      <c r="L725" s="314" t="s">
        <v>649</v>
      </c>
    </row>
    <row r="726" spans="2:12">
      <c r="B726" s="315" t="s">
        <v>4820</v>
      </c>
      <c r="C726" s="310" t="s">
        <v>4821</v>
      </c>
      <c r="D726" s="310"/>
      <c r="E726" s="309"/>
      <c r="F726" s="310"/>
      <c r="G726" s="309"/>
      <c r="H726" s="316">
        <v>22424100</v>
      </c>
      <c r="I726" s="338"/>
      <c r="J726" s="313"/>
      <c r="K726" s="310"/>
      <c r="L726" s="314" t="s">
        <v>649</v>
      </c>
    </row>
    <row r="727" spans="2:12">
      <c r="B727" s="315" t="s">
        <v>4849</v>
      </c>
      <c r="C727" s="310" t="s">
        <v>4850</v>
      </c>
      <c r="D727" s="310"/>
      <c r="E727" s="309"/>
      <c r="F727" s="310"/>
      <c r="G727" s="309"/>
      <c r="H727" s="316">
        <v>11401269</v>
      </c>
      <c r="I727" s="338"/>
      <c r="J727" s="313"/>
      <c r="K727" s="310"/>
      <c r="L727" s="314" t="s">
        <v>649</v>
      </c>
    </row>
    <row r="728" spans="2:12">
      <c r="B728" s="315" t="s">
        <v>4675</v>
      </c>
      <c r="C728" s="310" t="s">
        <v>4828</v>
      </c>
      <c r="D728" s="310"/>
      <c r="E728" s="309"/>
      <c r="F728" s="310"/>
      <c r="G728" s="309"/>
      <c r="H728" s="316">
        <v>256219886</v>
      </c>
      <c r="I728" s="338"/>
      <c r="J728" s="313"/>
      <c r="K728" s="310"/>
      <c r="L728" s="314" t="s">
        <v>649</v>
      </c>
    </row>
    <row r="729" spans="2:12">
      <c r="B729" s="315" t="s">
        <v>4843</v>
      </c>
      <c r="C729" s="310" t="s">
        <v>4844</v>
      </c>
      <c r="D729" s="310"/>
      <c r="E729" s="309"/>
      <c r="F729" s="310"/>
      <c r="G729" s="309"/>
      <c r="H729" s="316">
        <v>147902903</v>
      </c>
      <c r="I729" s="338"/>
      <c r="J729" s="313"/>
      <c r="K729" s="310"/>
      <c r="L729" s="314" t="s">
        <v>649</v>
      </c>
    </row>
    <row r="730" spans="2:12">
      <c r="B730" s="315" t="s">
        <v>4843</v>
      </c>
      <c r="C730" s="310" t="s">
        <v>4844</v>
      </c>
      <c r="D730" s="310"/>
      <c r="E730" s="309"/>
      <c r="F730" s="310"/>
      <c r="G730" s="309"/>
      <c r="H730" s="316">
        <v>141463342</v>
      </c>
      <c r="I730" s="338"/>
      <c r="J730" s="313"/>
      <c r="K730" s="310"/>
      <c r="L730" s="314" t="s">
        <v>649</v>
      </c>
    </row>
    <row r="731" spans="2:12">
      <c r="B731" s="315" t="s">
        <v>4880</v>
      </c>
      <c r="C731" s="310" t="s">
        <v>4881</v>
      </c>
      <c r="D731" s="310"/>
      <c r="E731" s="309"/>
      <c r="F731" s="310"/>
      <c r="G731" s="309"/>
      <c r="H731" s="316">
        <v>1163400</v>
      </c>
      <c r="I731" s="338"/>
      <c r="J731" s="313"/>
      <c r="K731" s="310"/>
      <c r="L731" s="314" t="s">
        <v>649</v>
      </c>
    </row>
    <row r="732" spans="2:12">
      <c r="B732" s="315" t="s">
        <v>485</v>
      </c>
      <c r="C732" s="310" t="s">
        <v>4872</v>
      </c>
      <c r="D732" s="310"/>
      <c r="E732" s="309"/>
      <c r="F732" s="310"/>
      <c r="G732" s="309"/>
      <c r="H732" s="316">
        <v>73882022</v>
      </c>
      <c r="I732" s="338"/>
      <c r="J732" s="313"/>
      <c r="K732" s="310"/>
      <c r="L732" s="314" t="s">
        <v>649</v>
      </c>
    </row>
    <row r="733" spans="2:12">
      <c r="B733" s="315" t="s">
        <v>4928</v>
      </c>
      <c r="C733" s="310" t="s">
        <v>458</v>
      </c>
      <c r="D733" s="310"/>
      <c r="E733" s="309"/>
      <c r="F733" s="310"/>
      <c r="G733" s="309"/>
      <c r="H733" s="316">
        <v>56876057</v>
      </c>
      <c r="I733" s="338"/>
      <c r="J733" s="313"/>
      <c r="K733" s="310"/>
      <c r="L733" s="314" t="s">
        <v>649</v>
      </c>
    </row>
    <row r="734" spans="2:12">
      <c r="B734" s="315" t="s">
        <v>4849</v>
      </c>
      <c r="C734" s="310" t="s">
        <v>4850</v>
      </c>
      <c r="D734" s="310"/>
      <c r="E734" s="309"/>
      <c r="F734" s="310"/>
      <c r="G734" s="309"/>
      <c r="H734" s="316">
        <v>13812040</v>
      </c>
      <c r="I734" s="338"/>
      <c r="J734" s="313"/>
      <c r="K734" s="310"/>
      <c r="L734" s="314" t="s">
        <v>649</v>
      </c>
    </row>
    <row r="735" spans="2:12">
      <c r="B735" s="315" t="s">
        <v>4822</v>
      </c>
      <c r="C735" s="310" t="s">
        <v>4823</v>
      </c>
      <c r="D735" s="310"/>
      <c r="E735" s="309"/>
      <c r="F735" s="310"/>
      <c r="G735" s="309"/>
      <c r="H735" s="316">
        <v>1985536</v>
      </c>
      <c r="I735" s="338"/>
      <c r="J735" s="313"/>
      <c r="K735" s="310"/>
      <c r="L735" s="314" t="s">
        <v>649</v>
      </c>
    </row>
    <row r="736" spans="2:12">
      <c r="B736" s="315" t="s">
        <v>4829</v>
      </c>
      <c r="C736" s="310" t="s">
        <v>4830</v>
      </c>
      <c r="D736" s="310"/>
      <c r="E736" s="309"/>
      <c r="F736" s="310"/>
      <c r="G736" s="309"/>
      <c r="H736" s="316">
        <v>166078</v>
      </c>
      <c r="I736" s="338"/>
      <c r="J736" s="313"/>
      <c r="K736" s="310"/>
      <c r="L736" s="314" t="s">
        <v>649</v>
      </c>
    </row>
    <row r="737" spans="2:12">
      <c r="B737" s="315" t="s">
        <v>4923</v>
      </c>
      <c r="C737" s="310" t="s">
        <v>4401</v>
      </c>
      <c r="D737" s="310"/>
      <c r="E737" s="309"/>
      <c r="F737" s="310"/>
      <c r="G737" s="309"/>
      <c r="H737" s="316">
        <v>58500511</v>
      </c>
      <c r="I737" s="338"/>
      <c r="J737" s="313"/>
      <c r="K737" s="310"/>
      <c r="L737" s="314" t="s">
        <v>649</v>
      </c>
    </row>
    <row r="738" spans="2:12">
      <c r="B738" s="315" t="s">
        <v>4829</v>
      </c>
      <c r="C738" s="310" t="s">
        <v>4830</v>
      </c>
      <c r="D738" s="310"/>
      <c r="E738" s="309"/>
      <c r="F738" s="310"/>
      <c r="G738" s="309"/>
      <c r="H738" s="316">
        <v>105653</v>
      </c>
      <c r="I738" s="338"/>
      <c r="J738" s="313"/>
      <c r="K738" s="310"/>
      <c r="L738" s="314" t="s">
        <v>649</v>
      </c>
    </row>
    <row r="739" spans="2:12">
      <c r="B739" s="315" t="s">
        <v>4948</v>
      </c>
      <c r="C739" s="310" t="s">
        <v>4949</v>
      </c>
      <c r="D739" s="310"/>
      <c r="E739" s="309"/>
      <c r="F739" s="310"/>
      <c r="G739" s="309"/>
      <c r="H739" s="316">
        <v>5761600</v>
      </c>
      <c r="I739" s="338"/>
      <c r="J739" s="313"/>
      <c r="K739" s="310"/>
      <c r="L739" s="314" t="s">
        <v>649</v>
      </c>
    </row>
    <row r="740" spans="2:12">
      <c r="B740" s="315" t="s">
        <v>4887</v>
      </c>
      <c r="C740" s="310" t="s">
        <v>4888</v>
      </c>
      <c r="D740" s="310"/>
      <c r="E740" s="309"/>
      <c r="F740" s="310"/>
      <c r="G740" s="309"/>
      <c r="H740" s="316">
        <v>3560558</v>
      </c>
      <c r="I740" s="338"/>
      <c r="J740" s="313"/>
      <c r="K740" s="310"/>
      <c r="L740" s="314" t="s">
        <v>649</v>
      </c>
    </row>
    <row r="741" spans="2:12">
      <c r="B741" s="315" t="s">
        <v>4829</v>
      </c>
      <c r="C741" s="310" t="s">
        <v>4830</v>
      </c>
      <c r="D741" s="310"/>
      <c r="E741" s="309"/>
      <c r="F741" s="310"/>
      <c r="G741" s="309"/>
      <c r="H741" s="316">
        <v>481237</v>
      </c>
      <c r="I741" s="338"/>
      <c r="J741" s="313"/>
      <c r="K741" s="310"/>
      <c r="L741" s="314" t="s">
        <v>649</v>
      </c>
    </row>
    <row r="742" spans="2:12">
      <c r="B742" s="315" t="s">
        <v>576</v>
      </c>
      <c r="C742" s="310" t="s">
        <v>4866</v>
      </c>
      <c r="D742" s="310"/>
      <c r="E742" s="309"/>
      <c r="F742" s="310"/>
      <c r="G742" s="309"/>
      <c r="H742" s="316">
        <v>34317091</v>
      </c>
      <c r="I742" s="338"/>
      <c r="J742" s="313"/>
      <c r="K742" s="310"/>
      <c r="L742" s="314" t="s">
        <v>649</v>
      </c>
    </row>
    <row r="743" spans="2:12">
      <c r="B743" s="315" t="s">
        <v>576</v>
      </c>
      <c r="C743" s="310" t="s">
        <v>4866</v>
      </c>
      <c r="D743" s="310"/>
      <c r="E743" s="309"/>
      <c r="F743" s="310"/>
      <c r="G743" s="309"/>
      <c r="H743" s="316">
        <v>2408921</v>
      </c>
      <c r="I743" s="338"/>
      <c r="J743" s="313"/>
      <c r="K743" s="310"/>
      <c r="L743" s="314" t="s">
        <v>649</v>
      </c>
    </row>
    <row r="744" spans="2:12">
      <c r="B744" s="315" t="s">
        <v>4885</v>
      </c>
      <c r="C744" s="310" t="s">
        <v>4886</v>
      </c>
      <c r="D744" s="310"/>
      <c r="E744" s="309"/>
      <c r="F744" s="310"/>
      <c r="G744" s="309"/>
      <c r="H744" s="316">
        <v>128065177</v>
      </c>
      <c r="I744" s="338"/>
      <c r="J744" s="313"/>
      <c r="K744" s="310"/>
      <c r="L744" s="314" t="s">
        <v>649</v>
      </c>
    </row>
    <row r="745" spans="2:12">
      <c r="B745" s="315" t="s">
        <v>4396</v>
      </c>
      <c r="C745" s="310" t="s">
        <v>4941</v>
      </c>
      <c r="D745" s="310"/>
      <c r="E745" s="309"/>
      <c r="F745" s="310"/>
      <c r="G745" s="309"/>
      <c r="H745" s="316">
        <v>7373119</v>
      </c>
      <c r="I745" s="338"/>
      <c r="J745" s="313"/>
      <c r="K745" s="310"/>
      <c r="L745" s="314" t="s">
        <v>649</v>
      </c>
    </row>
    <row r="746" spans="2:12">
      <c r="B746" s="315" t="s">
        <v>4944</v>
      </c>
      <c r="C746" s="310" t="s">
        <v>4945</v>
      </c>
      <c r="D746" s="310"/>
      <c r="E746" s="309"/>
      <c r="F746" s="310"/>
      <c r="G746" s="309"/>
      <c r="H746" s="316">
        <v>28606455</v>
      </c>
      <c r="I746" s="338"/>
      <c r="J746" s="313"/>
      <c r="K746" s="310"/>
      <c r="L746" s="314" t="s">
        <v>649</v>
      </c>
    </row>
    <row r="747" spans="2:12">
      <c r="B747" s="315" t="s">
        <v>576</v>
      </c>
      <c r="C747" s="310" t="s">
        <v>4866</v>
      </c>
      <c r="D747" s="310"/>
      <c r="E747" s="309"/>
      <c r="F747" s="310"/>
      <c r="G747" s="309"/>
      <c r="H747" s="316">
        <v>37917174</v>
      </c>
      <c r="I747" s="338"/>
      <c r="J747" s="313"/>
      <c r="K747" s="310"/>
      <c r="L747" s="314" t="s">
        <v>649</v>
      </c>
    </row>
    <row r="748" spans="2:12">
      <c r="B748" s="315" t="s">
        <v>4442</v>
      </c>
      <c r="C748" s="310" t="s">
        <v>4889</v>
      </c>
      <c r="D748" s="310"/>
      <c r="E748" s="309"/>
      <c r="F748" s="310"/>
      <c r="G748" s="309"/>
      <c r="H748" s="316">
        <v>6696759</v>
      </c>
      <c r="I748" s="338"/>
      <c r="J748" s="313"/>
      <c r="K748" s="310"/>
      <c r="L748" s="314" t="s">
        <v>649</v>
      </c>
    </row>
    <row r="749" spans="2:12">
      <c r="B749" s="315" t="s">
        <v>4839</v>
      </c>
      <c r="C749" s="310" t="s">
        <v>4840</v>
      </c>
      <c r="D749" s="310"/>
      <c r="E749" s="309"/>
      <c r="F749" s="310"/>
      <c r="G749" s="309"/>
      <c r="H749" s="316">
        <v>35696272</v>
      </c>
      <c r="I749" s="338"/>
      <c r="J749" s="313"/>
      <c r="K749" s="310"/>
      <c r="L749" s="314" t="s">
        <v>649</v>
      </c>
    </row>
    <row r="750" spans="2:12">
      <c r="B750" s="315" t="s">
        <v>4421</v>
      </c>
      <c r="C750" s="310" t="s">
        <v>4873</v>
      </c>
      <c r="D750" s="310"/>
      <c r="E750" s="309"/>
      <c r="F750" s="310"/>
      <c r="G750" s="309"/>
      <c r="H750" s="316">
        <v>144623136</v>
      </c>
      <c r="I750" s="338"/>
      <c r="J750" s="313"/>
      <c r="K750" s="310"/>
      <c r="L750" s="314" t="s">
        <v>649</v>
      </c>
    </row>
    <row r="751" spans="2:12">
      <c r="B751" s="315" t="s">
        <v>4845</v>
      </c>
      <c r="C751" s="310" t="s">
        <v>4846</v>
      </c>
      <c r="D751" s="310"/>
      <c r="E751" s="309"/>
      <c r="F751" s="310"/>
      <c r="G751" s="309"/>
      <c r="H751" s="316">
        <v>1076067570</v>
      </c>
      <c r="I751" s="338"/>
      <c r="J751" s="313"/>
      <c r="K751" s="310"/>
      <c r="L751" s="314" t="s">
        <v>649</v>
      </c>
    </row>
    <row r="752" spans="2:12">
      <c r="B752" s="315" t="s">
        <v>608</v>
      </c>
      <c r="C752" s="310" t="s">
        <v>4890</v>
      </c>
      <c r="D752" s="310"/>
      <c r="E752" s="309"/>
      <c r="F752" s="310"/>
      <c r="G752" s="309"/>
      <c r="H752" s="316">
        <v>455828288</v>
      </c>
      <c r="I752" s="338"/>
      <c r="J752" s="313"/>
      <c r="K752" s="310"/>
      <c r="L752" s="314" t="s">
        <v>649</v>
      </c>
    </row>
    <row r="753" spans="2:12">
      <c r="B753" s="315" t="s">
        <v>485</v>
      </c>
      <c r="C753" s="310" t="s">
        <v>4872</v>
      </c>
      <c r="D753" s="310"/>
      <c r="E753" s="309"/>
      <c r="F753" s="310"/>
      <c r="G753" s="309"/>
      <c r="H753" s="316">
        <v>141741733</v>
      </c>
      <c r="I753" s="338"/>
      <c r="J753" s="313"/>
      <c r="K753" s="310"/>
      <c r="L753" s="314" t="s">
        <v>649</v>
      </c>
    </row>
    <row r="754" spans="2:12">
      <c r="B754" s="315" t="s">
        <v>4967</v>
      </c>
      <c r="C754" s="310" t="s">
        <v>4968</v>
      </c>
      <c r="D754" s="310"/>
      <c r="E754" s="309"/>
      <c r="F754" s="310"/>
      <c r="G754" s="309"/>
      <c r="H754" s="316">
        <v>20373527</v>
      </c>
      <c r="I754" s="338"/>
      <c r="J754" s="313"/>
      <c r="K754" s="310"/>
      <c r="L754" s="314" t="s">
        <v>649</v>
      </c>
    </row>
    <row r="755" spans="2:12">
      <c r="B755" s="315" t="s">
        <v>4847</v>
      </c>
      <c r="C755" s="310" t="s">
        <v>4848</v>
      </c>
      <c r="D755" s="310"/>
      <c r="E755" s="309"/>
      <c r="F755" s="310"/>
      <c r="G755" s="309"/>
      <c r="H755" s="316">
        <v>775600</v>
      </c>
      <c r="I755" s="338"/>
      <c r="J755" s="313"/>
      <c r="K755" s="310"/>
      <c r="L755" s="314" t="s">
        <v>649</v>
      </c>
    </row>
    <row r="756" spans="2:12">
      <c r="B756" s="315" t="s">
        <v>464</v>
      </c>
      <c r="C756" s="310" t="s">
        <v>465</v>
      </c>
      <c r="D756" s="310"/>
      <c r="E756" s="309"/>
      <c r="F756" s="310"/>
      <c r="G756" s="309"/>
      <c r="H756" s="316">
        <v>108627396</v>
      </c>
      <c r="I756" s="338"/>
      <c r="J756" s="313"/>
      <c r="K756" s="310"/>
      <c r="L756" s="314" t="s">
        <v>649</v>
      </c>
    </row>
    <row r="757" spans="2:12">
      <c r="B757" s="315" t="s">
        <v>4824</v>
      </c>
      <c r="C757" s="310" t="s">
        <v>4825</v>
      </c>
      <c r="D757" s="310"/>
      <c r="E757" s="309"/>
      <c r="F757" s="310"/>
      <c r="G757" s="309"/>
      <c r="H757" s="316">
        <v>6299700</v>
      </c>
      <c r="I757" s="338"/>
      <c r="J757" s="313"/>
      <c r="K757" s="310"/>
      <c r="L757" s="314" t="s">
        <v>649</v>
      </c>
    </row>
    <row r="758" spans="2:12">
      <c r="B758" s="315" t="s">
        <v>4843</v>
      </c>
      <c r="C758" s="310" t="s">
        <v>4844</v>
      </c>
      <c r="D758" s="310"/>
      <c r="E758" s="309"/>
      <c r="F758" s="310"/>
      <c r="G758" s="309"/>
      <c r="H758" s="316">
        <v>280173213</v>
      </c>
      <c r="I758" s="338"/>
      <c r="J758" s="313"/>
      <c r="K758" s="310"/>
      <c r="L758" s="314" t="s">
        <v>649</v>
      </c>
    </row>
    <row r="759" spans="2:12">
      <c r="B759" s="315" t="s">
        <v>4841</v>
      </c>
      <c r="C759" s="310" t="s">
        <v>4842</v>
      </c>
      <c r="D759" s="310"/>
      <c r="E759" s="309"/>
      <c r="F759" s="310"/>
      <c r="G759" s="309"/>
      <c r="H759" s="316">
        <v>38851678</v>
      </c>
      <c r="I759" s="338"/>
      <c r="J759" s="313"/>
      <c r="K759" s="310"/>
      <c r="L759" s="314" t="s">
        <v>649</v>
      </c>
    </row>
    <row r="760" spans="2:12">
      <c r="B760" s="315" t="s">
        <v>4822</v>
      </c>
      <c r="C760" s="310" t="s">
        <v>4823</v>
      </c>
      <c r="D760" s="310"/>
      <c r="E760" s="309"/>
      <c r="F760" s="310"/>
      <c r="G760" s="309"/>
      <c r="H760" s="316">
        <v>2725680</v>
      </c>
      <c r="I760" s="338"/>
      <c r="J760" s="313"/>
      <c r="K760" s="310"/>
      <c r="L760" s="314" t="s">
        <v>649</v>
      </c>
    </row>
    <row r="761" spans="2:12">
      <c r="B761" s="315" t="s">
        <v>4843</v>
      </c>
      <c r="C761" s="310" t="s">
        <v>4844</v>
      </c>
      <c r="D761" s="310"/>
      <c r="E761" s="309"/>
      <c r="F761" s="310"/>
      <c r="G761" s="309"/>
      <c r="H761" s="316">
        <v>55400000</v>
      </c>
      <c r="I761" s="338"/>
      <c r="J761" s="313"/>
      <c r="K761" s="310"/>
      <c r="L761" s="314" t="s">
        <v>649</v>
      </c>
    </row>
    <row r="762" spans="2:12">
      <c r="B762" s="315" t="s">
        <v>4396</v>
      </c>
      <c r="C762" s="310" t="s">
        <v>4899</v>
      </c>
      <c r="D762" s="310"/>
      <c r="E762" s="309"/>
      <c r="F762" s="310"/>
      <c r="G762" s="309"/>
      <c r="H762" s="316">
        <v>135440862</v>
      </c>
      <c r="I762" s="338"/>
      <c r="J762" s="313"/>
      <c r="K762" s="310"/>
      <c r="L762" s="314" t="s">
        <v>649</v>
      </c>
    </row>
    <row r="763" spans="2:12">
      <c r="B763" s="315" t="s">
        <v>4430</v>
      </c>
      <c r="C763" s="310" t="s">
        <v>4922</v>
      </c>
      <c r="D763" s="310"/>
      <c r="E763" s="309"/>
      <c r="F763" s="310"/>
      <c r="G763" s="309"/>
      <c r="H763" s="316">
        <v>315008358</v>
      </c>
      <c r="I763" s="338"/>
      <c r="J763" s="313"/>
      <c r="K763" s="310"/>
      <c r="L763" s="314" t="s">
        <v>649</v>
      </c>
    </row>
    <row r="764" spans="2:12">
      <c r="B764" s="315" t="s">
        <v>474</v>
      </c>
      <c r="C764" s="310" t="s">
        <v>4865</v>
      </c>
      <c r="D764" s="310"/>
      <c r="E764" s="309"/>
      <c r="F764" s="310"/>
      <c r="G764" s="309"/>
      <c r="H764" s="316">
        <v>25938113</v>
      </c>
      <c r="I764" s="338"/>
      <c r="J764" s="313"/>
      <c r="K764" s="310"/>
      <c r="L764" s="314" t="s">
        <v>649</v>
      </c>
    </row>
    <row r="765" spans="2:12">
      <c r="B765" s="315" t="s">
        <v>4876</v>
      </c>
      <c r="C765" s="310" t="s">
        <v>4877</v>
      </c>
      <c r="D765" s="310"/>
      <c r="E765" s="309"/>
      <c r="F765" s="310"/>
      <c r="G765" s="309"/>
      <c r="H765" s="316">
        <v>2829832</v>
      </c>
      <c r="I765" s="338"/>
      <c r="J765" s="313"/>
      <c r="K765" s="310"/>
      <c r="L765" s="314" t="s">
        <v>649</v>
      </c>
    </row>
    <row r="766" spans="2:12">
      <c r="B766" s="315" t="s">
        <v>4839</v>
      </c>
      <c r="C766" s="310" t="s">
        <v>4840</v>
      </c>
      <c r="D766" s="310"/>
      <c r="E766" s="309"/>
      <c r="F766" s="310"/>
      <c r="G766" s="309"/>
      <c r="H766" s="316">
        <v>2242862</v>
      </c>
      <c r="I766" s="338"/>
      <c r="J766" s="313"/>
      <c r="K766" s="310"/>
      <c r="L766" s="314" t="s">
        <v>649</v>
      </c>
    </row>
    <row r="767" spans="2:12">
      <c r="B767" s="315" t="s">
        <v>4937</v>
      </c>
      <c r="C767" s="310" t="s">
        <v>4938</v>
      </c>
      <c r="D767" s="310"/>
      <c r="E767" s="309"/>
      <c r="F767" s="310"/>
      <c r="G767" s="309"/>
      <c r="H767" s="316">
        <v>17735756</v>
      </c>
      <c r="I767" s="338"/>
      <c r="J767" s="313"/>
      <c r="K767" s="310"/>
      <c r="L767" s="314" t="s">
        <v>649</v>
      </c>
    </row>
    <row r="768" spans="2:12">
      <c r="B768" s="315" t="s">
        <v>4829</v>
      </c>
      <c r="C768" s="310" t="s">
        <v>4830</v>
      </c>
      <c r="D768" s="310"/>
      <c r="E768" s="309"/>
      <c r="F768" s="310"/>
      <c r="G768" s="309"/>
      <c r="H768" s="316">
        <v>3170393</v>
      </c>
      <c r="I768" s="338"/>
      <c r="J768" s="313"/>
      <c r="K768" s="310"/>
      <c r="L768" s="314" t="s">
        <v>649</v>
      </c>
    </row>
    <row r="769" spans="2:12">
      <c r="B769" s="315" t="s">
        <v>470</v>
      </c>
      <c r="C769" s="310" t="s">
        <v>4831</v>
      </c>
      <c r="D769" s="310"/>
      <c r="E769" s="309"/>
      <c r="F769" s="310"/>
      <c r="G769" s="309"/>
      <c r="H769" s="316">
        <v>1875798</v>
      </c>
      <c r="I769" s="338"/>
      <c r="J769" s="313"/>
      <c r="K769" s="310"/>
      <c r="L769" s="314" t="s">
        <v>649</v>
      </c>
    </row>
    <row r="770" spans="2:12">
      <c r="B770" s="315" t="s">
        <v>4396</v>
      </c>
      <c r="C770" s="310" t="s">
        <v>4899</v>
      </c>
      <c r="D770" s="310"/>
      <c r="E770" s="309"/>
      <c r="F770" s="310"/>
      <c r="G770" s="309"/>
      <c r="H770" s="316">
        <v>12728796</v>
      </c>
      <c r="I770" s="338"/>
      <c r="J770" s="313"/>
      <c r="K770" s="310"/>
      <c r="L770" s="314" t="s">
        <v>649</v>
      </c>
    </row>
    <row r="771" spans="2:12">
      <c r="B771" s="315" t="s">
        <v>4874</v>
      </c>
      <c r="C771" s="310" t="s">
        <v>4875</v>
      </c>
      <c r="D771" s="310"/>
      <c r="E771" s="309"/>
      <c r="F771" s="310"/>
      <c r="G771" s="309"/>
      <c r="H771" s="316">
        <v>430628960</v>
      </c>
      <c r="I771" s="338"/>
      <c r="J771" s="313"/>
      <c r="K771" s="310"/>
      <c r="L771" s="314" t="s">
        <v>649</v>
      </c>
    </row>
    <row r="772" spans="2:12">
      <c r="B772" s="315" t="s">
        <v>4822</v>
      </c>
      <c r="C772" s="310" t="s">
        <v>4823</v>
      </c>
      <c r="D772" s="310"/>
      <c r="E772" s="309"/>
      <c r="F772" s="310"/>
      <c r="G772" s="309"/>
      <c r="H772" s="316">
        <v>598320</v>
      </c>
      <c r="I772" s="338"/>
      <c r="J772" s="313"/>
      <c r="K772" s="310"/>
      <c r="L772" s="314" t="s">
        <v>649</v>
      </c>
    </row>
    <row r="773" spans="2:12">
      <c r="B773" s="315" t="s">
        <v>464</v>
      </c>
      <c r="C773" s="310" t="s">
        <v>465</v>
      </c>
      <c r="D773" s="310"/>
      <c r="E773" s="309"/>
      <c r="F773" s="310"/>
      <c r="G773" s="309"/>
      <c r="H773" s="316">
        <v>205139799</v>
      </c>
      <c r="I773" s="338"/>
      <c r="J773" s="313"/>
      <c r="K773" s="310"/>
      <c r="L773" s="314" t="s">
        <v>649</v>
      </c>
    </row>
    <row r="774" spans="2:12">
      <c r="B774" s="315" t="s">
        <v>4923</v>
      </c>
      <c r="C774" s="310" t="s">
        <v>4401</v>
      </c>
      <c r="D774" s="310"/>
      <c r="E774" s="309"/>
      <c r="F774" s="310"/>
      <c r="G774" s="309"/>
      <c r="H774" s="316">
        <v>2843635</v>
      </c>
      <c r="I774" s="338"/>
      <c r="J774" s="313"/>
      <c r="K774" s="310"/>
      <c r="L774" s="314" t="s">
        <v>649</v>
      </c>
    </row>
    <row r="775" spans="2:12">
      <c r="B775" s="315" t="s">
        <v>4861</v>
      </c>
      <c r="C775" s="310" t="s">
        <v>4862</v>
      </c>
      <c r="D775" s="310"/>
      <c r="E775" s="309"/>
      <c r="F775" s="310"/>
      <c r="G775" s="309"/>
      <c r="H775" s="316">
        <v>3196181</v>
      </c>
      <c r="I775" s="338"/>
      <c r="J775" s="313"/>
      <c r="K775" s="310"/>
      <c r="L775" s="314" t="s">
        <v>649</v>
      </c>
    </row>
    <row r="776" spans="2:12">
      <c r="B776" s="315" t="s">
        <v>4396</v>
      </c>
      <c r="C776" s="310" t="s">
        <v>4899</v>
      </c>
      <c r="D776" s="310"/>
      <c r="E776" s="309"/>
      <c r="F776" s="310"/>
      <c r="G776" s="309"/>
      <c r="H776" s="316">
        <v>5550101</v>
      </c>
      <c r="I776" s="338"/>
      <c r="J776" s="313"/>
      <c r="K776" s="310"/>
      <c r="L776" s="314" t="s">
        <v>649</v>
      </c>
    </row>
    <row r="777" spans="2:12">
      <c r="B777" s="315" t="s">
        <v>4969</v>
      </c>
      <c r="C777" s="310" t="s">
        <v>4970</v>
      </c>
      <c r="D777" s="310"/>
      <c r="E777" s="309"/>
      <c r="F777" s="310"/>
      <c r="G777" s="309"/>
      <c r="H777" s="316">
        <v>14614332</v>
      </c>
      <c r="I777" s="338"/>
      <c r="J777" s="313"/>
      <c r="K777" s="310"/>
      <c r="L777" s="314" t="s">
        <v>649</v>
      </c>
    </row>
    <row r="778" spans="2:12">
      <c r="B778" s="315" t="s">
        <v>4396</v>
      </c>
      <c r="C778" s="310" t="s">
        <v>4941</v>
      </c>
      <c r="D778" s="310"/>
      <c r="E778" s="309"/>
      <c r="F778" s="310"/>
      <c r="G778" s="309"/>
      <c r="H778" s="316">
        <v>56450242</v>
      </c>
      <c r="I778" s="338"/>
      <c r="J778" s="313"/>
      <c r="K778" s="310"/>
      <c r="L778" s="314" t="s">
        <v>649</v>
      </c>
    </row>
    <row r="779" spans="2:12">
      <c r="B779" s="315" t="s">
        <v>4944</v>
      </c>
      <c r="C779" s="310" t="s">
        <v>4945</v>
      </c>
      <c r="D779" s="310"/>
      <c r="E779" s="309"/>
      <c r="F779" s="310"/>
      <c r="G779" s="309"/>
      <c r="H779" s="316">
        <v>3548702</v>
      </c>
      <c r="I779" s="338"/>
      <c r="J779" s="313"/>
      <c r="K779" s="310"/>
      <c r="L779" s="314" t="s">
        <v>649</v>
      </c>
    </row>
    <row r="780" spans="2:12">
      <c r="B780" s="315" t="s">
        <v>462</v>
      </c>
      <c r="C780" s="310" t="s">
        <v>463</v>
      </c>
      <c r="D780" s="310"/>
      <c r="E780" s="309"/>
      <c r="F780" s="310"/>
      <c r="G780" s="309"/>
      <c r="H780" s="316">
        <v>1307900</v>
      </c>
      <c r="I780" s="338"/>
      <c r="J780" s="313"/>
      <c r="K780" s="310"/>
      <c r="L780" s="314" t="s">
        <v>649</v>
      </c>
    </row>
    <row r="781" spans="2:12">
      <c r="B781" s="315" t="s">
        <v>576</v>
      </c>
      <c r="C781" s="310" t="s">
        <v>4866</v>
      </c>
      <c r="D781" s="310"/>
      <c r="E781" s="309"/>
      <c r="F781" s="310"/>
      <c r="G781" s="309"/>
      <c r="H781" s="316">
        <v>70592925</v>
      </c>
      <c r="I781" s="338"/>
      <c r="J781" s="313"/>
      <c r="K781" s="310"/>
      <c r="L781" s="314" t="s">
        <v>649</v>
      </c>
    </row>
    <row r="782" spans="2:12">
      <c r="B782" s="315" t="s">
        <v>4430</v>
      </c>
      <c r="C782" s="310" t="s">
        <v>4922</v>
      </c>
      <c r="D782" s="310"/>
      <c r="E782" s="309"/>
      <c r="F782" s="310"/>
      <c r="G782" s="309"/>
      <c r="H782" s="316">
        <v>46033295</v>
      </c>
      <c r="I782" s="338"/>
      <c r="J782" s="313"/>
      <c r="K782" s="310"/>
      <c r="L782" s="314" t="s">
        <v>649</v>
      </c>
    </row>
    <row r="783" spans="2:12">
      <c r="B783" s="315" t="s">
        <v>485</v>
      </c>
      <c r="C783" s="310" t="s">
        <v>4872</v>
      </c>
      <c r="D783" s="310"/>
      <c r="E783" s="309"/>
      <c r="F783" s="310"/>
      <c r="G783" s="309"/>
      <c r="H783" s="316">
        <v>20329430</v>
      </c>
      <c r="I783" s="338"/>
      <c r="J783" s="313"/>
      <c r="K783" s="310"/>
      <c r="L783" s="314" t="s">
        <v>649</v>
      </c>
    </row>
    <row r="784" spans="2:12">
      <c r="B784" s="315" t="s">
        <v>576</v>
      </c>
      <c r="C784" s="310" t="s">
        <v>4866</v>
      </c>
      <c r="D784" s="310"/>
      <c r="E784" s="309"/>
      <c r="F784" s="310"/>
      <c r="G784" s="309"/>
      <c r="H784" s="316">
        <v>28440102</v>
      </c>
      <c r="I784" s="338"/>
      <c r="J784" s="313"/>
      <c r="K784" s="310"/>
      <c r="L784" s="314" t="s">
        <v>649</v>
      </c>
    </row>
    <row r="785" spans="2:12">
      <c r="B785" s="315" t="s">
        <v>4887</v>
      </c>
      <c r="C785" s="310" t="s">
        <v>4888</v>
      </c>
      <c r="D785" s="310"/>
      <c r="E785" s="309"/>
      <c r="F785" s="310"/>
      <c r="G785" s="309"/>
      <c r="H785" s="316">
        <v>5207600</v>
      </c>
      <c r="I785" s="338"/>
      <c r="J785" s="313"/>
      <c r="K785" s="310"/>
      <c r="L785" s="314" t="s">
        <v>649</v>
      </c>
    </row>
    <row r="786" spans="2:12">
      <c r="B786" s="315" t="s">
        <v>4851</v>
      </c>
      <c r="C786" s="310" t="s">
        <v>4852</v>
      </c>
      <c r="D786" s="310"/>
      <c r="E786" s="309"/>
      <c r="F786" s="310"/>
      <c r="G786" s="309"/>
      <c r="H786" s="316">
        <v>9273960</v>
      </c>
      <c r="I786" s="338"/>
      <c r="J786" s="313"/>
      <c r="K786" s="310"/>
      <c r="L786" s="314" t="s">
        <v>649</v>
      </c>
    </row>
    <row r="787" spans="2:12">
      <c r="B787" s="315" t="s">
        <v>4895</v>
      </c>
      <c r="C787" s="310" t="s">
        <v>4896</v>
      </c>
      <c r="D787" s="310"/>
      <c r="E787" s="309"/>
      <c r="F787" s="310"/>
      <c r="G787" s="309"/>
      <c r="H787" s="316">
        <v>3645320</v>
      </c>
      <c r="I787" s="338"/>
      <c r="J787" s="313"/>
      <c r="K787" s="310"/>
      <c r="L787" s="314" t="s">
        <v>649</v>
      </c>
    </row>
    <row r="788" spans="2:12">
      <c r="B788" s="315" t="s">
        <v>4915</v>
      </c>
      <c r="C788" s="310" t="s">
        <v>4916</v>
      </c>
      <c r="D788" s="310"/>
      <c r="E788" s="309"/>
      <c r="F788" s="310"/>
      <c r="G788" s="309"/>
      <c r="H788" s="316">
        <v>53349978</v>
      </c>
      <c r="I788" s="338"/>
      <c r="J788" s="313"/>
      <c r="K788" s="310"/>
      <c r="L788" s="314" t="s">
        <v>649</v>
      </c>
    </row>
    <row r="789" spans="2:12">
      <c r="B789" s="315" t="s">
        <v>485</v>
      </c>
      <c r="C789" s="310" t="s">
        <v>4872</v>
      </c>
      <c r="D789" s="310"/>
      <c r="E789" s="309"/>
      <c r="F789" s="310"/>
      <c r="G789" s="309"/>
      <c r="H789" s="316">
        <v>182333417</v>
      </c>
      <c r="I789" s="338"/>
      <c r="J789" s="313"/>
      <c r="K789" s="310"/>
      <c r="L789" s="314" t="s">
        <v>649</v>
      </c>
    </row>
    <row r="790" spans="2:12">
      <c r="B790" s="315" t="s">
        <v>4924</v>
      </c>
      <c r="C790" s="310" t="s">
        <v>4925</v>
      </c>
      <c r="D790" s="310"/>
      <c r="E790" s="309"/>
      <c r="F790" s="310"/>
      <c r="G790" s="309"/>
      <c r="H790" s="316">
        <v>3878000</v>
      </c>
      <c r="I790" s="338"/>
      <c r="J790" s="313"/>
      <c r="K790" s="310"/>
      <c r="L790" s="314" t="s">
        <v>649</v>
      </c>
    </row>
    <row r="791" spans="2:12">
      <c r="B791" s="315" t="s">
        <v>4839</v>
      </c>
      <c r="C791" s="310" t="s">
        <v>4840</v>
      </c>
      <c r="D791" s="310"/>
      <c r="E791" s="309"/>
      <c r="F791" s="310"/>
      <c r="G791" s="309"/>
      <c r="H791" s="316">
        <v>82708470</v>
      </c>
      <c r="I791" s="338"/>
      <c r="J791" s="313"/>
      <c r="K791" s="310"/>
      <c r="L791" s="314" t="s">
        <v>649</v>
      </c>
    </row>
    <row r="792" spans="2:12">
      <c r="B792" s="315" t="s">
        <v>4919</v>
      </c>
      <c r="C792" s="310" t="s">
        <v>4920</v>
      </c>
      <c r="D792" s="310"/>
      <c r="E792" s="309"/>
      <c r="F792" s="310"/>
      <c r="G792" s="309"/>
      <c r="H792" s="316">
        <v>6329284</v>
      </c>
      <c r="I792" s="338"/>
      <c r="J792" s="313"/>
      <c r="K792" s="310"/>
      <c r="L792" s="314" t="s">
        <v>649</v>
      </c>
    </row>
    <row r="793" spans="2:12">
      <c r="B793" s="315" t="s">
        <v>4829</v>
      </c>
      <c r="C793" s="310" t="s">
        <v>4830</v>
      </c>
      <c r="D793" s="310"/>
      <c r="E793" s="309"/>
      <c r="F793" s="310"/>
      <c r="G793" s="309"/>
      <c r="H793" s="316">
        <v>4498550</v>
      </c>
      <c r="I793" s="338"/>
      <c r="J793" s="313"/>
      <c r="K793" s="310"/>
      <c r="L793" s="314" t="s">
        <v>649</v>
      </c>
    </row>
    <row r="794" spans="2:12">
      <c r="B794" s="315" t="s">
        <v>4843</v>
      </c>
      <c r="C794" s="310" t="s">
        <v>4844</v>
      </c>
      <c r="D794" s="310"/>
      <c r="E794" s="309"/>
      <c r="F794" s="310"/>
      <c r="G794" s="309"/>
      <c r="H794" s="316">
        <v>166275198</v>
      </c>
      <c r="I794" s="338"/>
      <c r="J794" s="313"/>
      <c r="K794" s="310"/>
      <c r="L794" s="314" t="s">
        <v>649</v>
      </c>
    </row>
    <row r="795" spans="2:12">
      <c r="B795" s="315" t="s">
        <v>4967</v>
      </c>
      <c r="C795" s="310" t="s">
        <v>4968</v>
      </c>
      <c r="D795" s="310"/>
      <c r="E795" s="309"/>
      <c r="F795" s="310"/>
      <c r="G795" s="309"/>
      <c r="H795" s="316">
        <v>1705212</v>
      </c>
      <c r="I795" s="338"/>
      <c r="J795" s="313"/>
      <c r="K795" s="310"/>
      <c r="L795" s="314" t="s">
        <v>649</v>
      </c>
    </row>
    <row r="796" spans="2:12">
      <c r="B796" s="315" t="s">
        <v>4923</v>
      </c>
      <c r="C796" s="310" t="s">
        <v>4401</v>
      </c>
      <c r="D796" s="310"/>
      <c r="E796" s="309"/>
      <c r="F796" s="310"/>
      <c r="G796" s="309"/>
      <c r="H796" s="316">
        <v>22320727</v>
      </c>
      <c r="I796" s="338"/>
      <c r="J796" s="313"/>
      <c r="K796" s="310"/>
      <c r="L796" s="314" t="s">
        <v>649</v>
      </c>
    </row>
    <row r="797" spans="2:12">
      <c r="B797" s="315" t="s">
        <v>433</v>
      </c>
      <c r="C797" s="310" t="s">
        <v>4929</v>
      </c>
      <c r="D797" s="310"/>
      <c r="E797" s="309"/>
      <c r="F797" s="310"/>
      <c r="G797" s="309"/>
      <c r="H797" s="316">
        <v>115236039</v>
      </c>
      <c r="I797" s="338"/>
      <c r="J797" s="313"/>
      <c r="K797" s="310"/>
      <c r="L797" s="314" t="s">
        <v>649</v>
      </c>
    </row>
    <row r="798" spans="2:12">
      <c r="B798" s="315" t="s">
        <v>4885</v>
      </c>
      <c r="C798" s="310" t="s">
        <v>4886</v>
      </c>
      <c r="D798" s="310"/>
      <c r="E798" s="309"/>
      <c r="F798" s="310"/>
      <c r="G798" s="309"/>
      <c r="H798" s="316">
        <v>56912032</v>
      </c>
      <c r="I798" s="338"/>
      <c r="J798" s="313"/>
      <c r="K798" s="310"/>
      <c r="L798" s="314" t="s">
        <v>649</v>
      </c>
    </row>
    <row r="799" spans="2:12">
      <c r="B799" s="315" t="s">
        <v>470</v>
      </c>
      <c r="C799" s="310" t="s">
        <v>4831</v>
      </c>
      <c r="D799" s="310"/>
      <c r="E799" s="309"/>
      <c r="F799" s="310"/>
      <c r="G799" s="309"/>
      <c r="H799" s="316">
        <v>9292683</v>
      </c>
      <c r="I799" s="338"/>
      <c r="J799" s="313"/>
      <c r="K799" s="310"/>
      <c r="L799" s="314" t="s">
        <v>649</v>
      </c>
    </row>
    <row r="800" spans="2:12">
      <c r="B800" s="315" t="s">
        <v>4839</v>
      </c>
      <c r="C800" s="310" t="s">
        <v>4840</v>
      </c>
      <c r="D800" s="310"/>
      <c r="E800" s="309"/>
      <c r="F800" s="310"/>
      <c r="G800" s="309"/>
      <c r="H800" s="316">
        <v>2484371</v>
      </c>
      <c r="I800" s="338"/>
      <c r="J800" s="313"/>
      <c r="K800" s="310"/>
      <c r="L800" s="314" t="s">
        <v>649</v>
      </c>
    </row>
    <row r="801" spans="2:12">
      <c r="B801" s="315" t="s">
        <v>470</v>
      </c>
      <c r="C801" s="310" t="s">
        <v>4831</v>
      </c>
      <c r="D801" s="310"/>
      <c r="E801" s="309"/>
      <c r="F801" s="310"/>
      <c r="G801" s="309"/>
      <c r="H801" s="316">
        <v>3598913</v>
      </c>
      <c r="I801" s="338"/>
      <c r="J801" s="313"/>
      <c r="K801" s="310"/>
      <c r="L801" s="314" t="s">
        <v>649</v>
      </c>
    </row>
    <row r="802" spans="2:12">
      <c r="B802" s="315" t="s">
        <v>4928</v>
      </c>
      <c r="C802" s="310" t="s">
        <v>458</v>
      </c>
      <c r="D802" s="310"/>
      <c r="E802" s="309"/>
      <c r="F802" s="310"/>
      <c r="G802" s="309"/>
      <c r="H802" s="316">
        <v>77251196</v>
      </c>
      <c r="I802" s="338"/>
      <c r="J802" s="313"/>
      <c r="K802" s="310"/>
      <c r="L802" s="314" t="s">
        <v>649</v>
      </c>
    </row>
    <row r="803" spans="2:12">
      <c r="B803" s="315" t="s">
        <v>4843</v>
      </c>
      <c r="C803" s="310" t="s">
        <v>4844</v>
      </c>
      <c r="D803" s="310"/>
      <c r="E803" s="309"/>
      <c r="F803" s="310"/>
      <c r="G803" s="309"/>
      <c r="H803" s="316">
        <v>165494051</v>
      </c>
      <c r="I803" s="338"/>
      <c r="J803" s="313"/>
      <c r="K803" s="310"/>
      <c r="L803" s="314" t="s">
        <v>649</v>
      </c>
    </row>
    <row r="804" spans="2:12">
      <c r="B804" s="315" t="s">
        <v>4843</v>
      </c>
      <c r="C804" s="310" t="s">
        <v>4844</v>
      </c>
      <c r="D804" s="310"/>
      <c r="E804" s="309"/>
      <c r="F804" s="310"/>
      <c r="G804" s="309"/>
      <c r="H804" s="316">
        <v>83146215</v>
      </c>
      <c r="I804" s="338"/>
      <c r="J804" s="313"/>
      <c r="K804" s="310"/>
      <c r="L804" s="314" t="s">
        <v>649</v>
      </c>
    </row>
    <row r="805" spans="2:12">
      <c r="B805" s="315" t="s">
        <v>576</v>
      </c>
      <c r="C805" s="310" t="s">
        <v>4866</v>
      </c>
      <c r="D805" s="310"/>
      <c r="E805" s="309"/>
      <c r="F805" s="310"/>
      <c r="G805" s="309"/>
      <c r="H805" s="316">
        <v>73376546</v>
      </c>
      <c r="I805" s="338"/>
      <c r="J805" s="313"/>
      <c r="K805" s="310"/>
      <c r="L805" s="314" t="s">
        <v>649</v>
      </c>
    </row>
    <row r="806" spans="2:12">
      <c r="B806" s="315" t="s">
        <v>4870</v>
      </c>
      <c r="C806" s="310" t="s">
        <v>4871</v>
      </c>
      <c r="D806" s="310"/>
      <c r="E806" s="309"/>
      <c r="F806" s="310"/>
      <c r="G806" s="309"/>
      <c r="H806" s="316">
        <v>19445732</v>
      </c>
      <c r="I806" s="338"/>
      <c r="J806" s="313"/>
      <c r="K806" s="310"/>
      <c r="L806" s="314" t="s">
        <v>649</v>
      </c>
    </row>
    <row r="807" spans="2:12">
      <c r="B807" s="315" t="s">
        <v>4887</v>
      </c>
      <c r="C807" s="310" t="s">
        <v>4888</v>
      </c>
      <c r="D807" s="310"/>
      <c r="E807" s="309"/>
      <c r="F807" s="310"/>
      <c r="G807" s="309"/>
      <c r="H807" s="316">
        <v>18697500</v>
      </c>
      <c r="I807" s="338"/>
      <c r="J807" s="313"/>
      <c r="K807" s="310"/>
      <c r="L807" s="314" t="s">
        <v>649</v>
      </c>
    </row>
    <row r="808" spans="2:12">
      <c r="B808" s="315" t="s">
        <v>4841</v>
      </c>
      <c r="C808" s="310" t="s">
        <v>4842</v>
      </c>
      <c r="D808" s="310"/>
      <c r="E808" s="309"/>
      <c r="F808" s="310"/>
      <c r="G808" s="309"/>
      <c r="H808" s="316">
        <v>4963582</v>
      </c>
      <c r="I808" s="338"/>
      <c r="J808" s="313"/>
      <c r="K808" s="310"/>
      <c r="L808" s="314" t="s">
        <v>649</v>
      </c>
    </row>
    <row r="809" spans="2:12">
      <c r="B809" s="315" t="s">
        <v>4829</v>
      </c>
      <c r="C809" s="310" t="s">
        <v>4830</v>
      </c>
      <c r="D809" s="310"/>
      <c r="E809" s="309"/>
      <c r="F809" s="310"/>
      <c r="G809" s="309"/>
      <c r="H809" s="316">
        <v>3080476</v>
      </c>
      <c r="I809" s="338"/>
      <c r="J809" s="313"/>
      <c r="K809" s="310"/>
      <c r="L809" s="314" t="s">
        <v>649</v>
      </c>
    </row>
    <row r="810" spans="2:12">
      <c r="B810" s="315" t="s">
        <v>4919</v>
      </c>
      <c r="C810" s="310" t="s">
        <v>4920</v>
      </c>
      <c r="D810" s="310"/>
      <c r="E810" s="309"/>
      <c r="F810" s="310"/>
      <c r="G810" s="309"/>
      <c r="H810" s="316">
        <v>21701925</v>
      </c>
      <c r="I810" s="338"/>
      <c r="J810" s="313"/>
      <c r="K810" s="310"/>
      <c r="L810" s="314" t="s">
        <v>649</v>
      </c>
    </row>
    <row r="811" spans="2:12">
      <c r="B811" s="315" t="s">
        <v>474</v>
      </c>
      <c r="C811" s="310" t="s">
        <v>4865</v>
      </c>
      <c r="D811" s="310"/>
      <c r="E811" s="309"/>
      <c r="F811" s="310"/>
      <c r="G811" s="309"/>
      <c r="H811" s="316">
        <v>183157334</v>
      </c>
      <c r="I811" s="338"/>
      <c r="J811" s="313"/>
      <c r="K811" s="310"/>
      <c r="L811" s="314" t="s">
        <v>649</v>
      </c>
    </row>
    <row r="812" spans="2:12">
      <c r="B812" s="315" t="s">
        <v>4835</v>
      </c>
      <c r="C812" s="310" t="s">
        <v>4836</v>
      </c>
      <c r="D812" s="310"/>
      <c r="E812" s="309"/>
      <c r="F812" s="310"/>
      <c r="G812" s="309"/>
      <c r="H812" s="316">
        <v>6733870</v>
      </c>
      <c r="I812" s="338"/>
      <c r="J812" s="313"/>
      <c r="K812" s="310"/>
      <c r="L812" s="314" t="s">
        <v>649</v>
      </c>
    </row>
    <row r="813" spans="2:12">
      <c r="B813" s="315" t="s">
        <v>4971</v>
      </c>
      <c r="C813" s="310" t="s">
        <v>4972</v>
      </c>
      <c r="D813" s="310"/>
      <c r="E813" s="309"/>
      <c r="F813" s="310"/>
      <c r="G813" s="309"/>
      <c r="H813" s="316">
        <v>3354000</v>
      </c>
      <c r="I813" s="338"/>
      <c r="J813" s="313"/>
      <c r="K813" s="310"/>
      <c r="L813" s="314" t="s">
        <v>649</v>
      </c>
    </row>
    <row r="814" spans="2:12">
      <c r="B814" s="315" t="s">
        <v>433</v>
      </c>
      <c r="C814" s="310" t="s">
        <v>4929</v>
      </c>
      <c r="D814" s="310"/>
      <c r="E814" s="309"/>
      <c r="F814" s="310"/>
      <c r="G814" s="309"/>
      <c r="H814" s="316">
        <v>359303074</v>
      </c>
      <c r="I814" s="338"/>
      <c r="J814" s="313"/>
      <c r="K814" s="310"/>
      <c r="L814" s="314" t="s">
        <v>649</v>
      </c>
    </row>
    <row r="815" spans="2:12">
      <c r="B815" s="315" t="s">
        <v>4946</v>
      </c>
      <c r="C815" s="310" t="s">
        <v>4947</v>
      </c>
      <c r="D815" s="310"/>
      <c r="E815" s="309"/>
      <c r="F815" s="310"/>
      <c r="G815" s="309"/>
      <c r="H815" s="316">
        <v>9972000</v>
      </c>
      <c r="I815" s="338"/>
      <c r="J815" s="313"/>
      <c r="K815" s="310"/>
      <c r="L815" s="314" t="s">
        <v>649</v>
      </c>
    </row>
    <row r="816" spans="2:12">
      <c r="B816" s="315" t="s">
        <v>464</v>
      </c>
      <c r="C816" s="310" t="s">
        <v>465</v>
      </c>
      <c r="D816" s="310"/>
      <c r="E816" s="309"/>
      <c r="F816" s="310"/>
      <c r="G816" s="309"/>
      <c r="H816" s="316">
        <v>187013753</v>
      </c>
      <c r="I816" s="338"/>
      <c r="J816" s="313"/>
      <c r="K816" s="310"/>
      <c r="L816" s="314" t="s">
        <v>649</v>
      </c>
    </row>
    <row r="817" spans="2:12">
      <c r="B817" s="315" t="s">
        <v>4957</v>
      </c>
      <c r="C817" s="310" t="s">
        <v>4958</v>
      </c>
      <c r="D817" s="310"/>
      <c r="E817" s="309"/>
      <c r="F817" s="310"/>
      <c r="G817" s="309"/>
      <c r="H817" s="316">
        <v>19999400</v>
      </c>
      <c r="I817" s="338"/>
      <c r="J817" s="313"/>
      <c r="K817" s="310"/>
      <c r="L817" s="314" t="s">
        <v>649</v>
      </c>
    </row>
    <row r="818" spans="2:12">
      <c r="B818" s="315" t="s">
        <v>4824</v>
      </c>
      <c r="C818" s="310" t="s">
        <v>4825</v>
      </c>
      <c r="D818" s="310"/>
      <c r="E818" s="309"/>
      <c r="F818" s="310"/>
      <c r="G818" s="309"/>
      <c r="H818" s="316">
        <v>6197764</v>
      </c>
      <c r="I818" s="338"/>
      <c r="J818" s="313"/>
      <c r="K818" s="310"/>
      <c r="L818" s="314" t="s">
        <v>649</v>
      </c>
    </row>
    <row r="819" spans="2:12">
      <c r="B819" s="315" t="s">
        <v>4442</v>
      </c>
      <c r="C819" s="310" t="s">
        <v>4889</v>
      </c>
      <c r="D819" s="310"/>
      <c r="E819" s="309"/>
      <c r="F819" s="310"/>
      <c r="G819" s="309"/>
      <c r="H819" s="316">
        <v>5226563</v>
      </c>
      <c r="I819" s="338"/>
      <c r="J819" s="313"/>
      <c r="K819" s="310"/>
      <c r="L819" s="314" t="s">
        <v>649</v>
      </c>
    </row>
    <row r="820" spans="2:12">
      <c r="B820" s="315" t="s">
        <v>474</v>
      </c>
      <c r="C820" s="310" t="s">
        <v>4865</v>
      </c>
      <c r="D820" s="310"/>
      <c r="E820" s="309"/>
      <c r="F820" s="310"/>
      <c r="G820" s="309"/>
      <c r="H820" s="316">
        <v>95613363</v>
      </c>
      <c r="I820" s="338"/>
      <c r="J820" s="313"/>
      <c r="K820" s="310"/>
      <c r="L820" s="314" t="s">
        <v>649</v>
      </c>
    </row>
    <row r="821" spans="2:12">
      <c r="B821" s="315" t="s">
        <v>4835</v>
      </c>
      <c r="C821" s="310" t="s">
        <v>4836</v>
      </c>
      <c r="D821" s="310"/>
      <c r="E821" s="309"/>
      <c r="F821" s="310"/>
      <c r="G821" s="309"/>
      <c r="H821" s="316">
        <v>4902900</v>
      </c>
      <c r="I821" s="338"/>
      <c r="J821" s="313"/>
      <c r="K821" s="310"/>
      <c r="L821" s="314" t="s">
        <v>649</v>
      </c>
    </row>
    <row r="822" spans="2:12">
      <c r="B822" s="315" t="s">
        <v>4835</v>
      </c>
      <c r="C822" s="310" t="s">
        <v>4836</v>
      </c>
      <c r="D822" s="310"/>
      <c r="E822" s="309"/>
      <c r="F822" s="310"/>
      <c r="G822" s="309"/>
      <c r="H822" s="316">
        <v>797760</v>
      </c>
      <c r="I822" s="338"/>
      <c r="J822" s="313"/>
      <c r="K822" s="310"/>
      <c r="L822" s="314" t="s">
        <v>649</v>
      </c>
    </row>
    <row r="823" spans="2:12">
      <c r="B823" s="315" t="s">
        <v>4887</v>
      </c>
      <c r="C823" s="310" t="s">
        <v>4888</v>
      </c>
      <c r="D823" s="310"/>
      <c r="E823" s="309"/>
      <c r="F823" s="310"/>
      <c r="G823" s="309"/>
      <c r="H823" s="316">
        <v>2775540</v>
      </c>
      <c r="I823" s="338"/>
      <c r="J823" s="313"/>
      <c r="K823" s="310"/>
      <c r="L823" s="314" t="s">
        <v>649</v>
      </c>
    </row>
    <row r="824" spans="2:12">
      <c r="B824" s="315" t="s">
        <v>4396</v>
      </c>
      <c r="C824" s="310" t="s">
        <v>4899</v>
      </c>
      <c r="D824" s="310"/>
      <c r="E824" s="309"/>
      <c r="F824" s="310"/>
      <c r="G824" s="309"/>
      <c r="H824" s="316">
        <v>34877027</v>
      </c>
      <c r="I824" s="338"/>
      <c r="J824" s="313"/>
      <c r="K824" s="310"/>
      <c r="L824" s="314" t="s">
        <v>649</v>
      </c>
    </row>
    <row r="825" spans="2:12">
      <c r="B825" s="315" t="s">
        <v>4948</v>
      </c>
      <c r="C825" s="310" t="s">
        <v>4949</v>
      </c>
      <c r="D825" s="310"/>
      <c r="E825" s="309"/>
      <c r="F825" s="310"/>
      <c r="G825" s="309"/>
      <c r="H825" s="316">
        <v>15700360</v>
      </c>
      <c r="I825" s="338"/>
      <c r="J825" s="313"/>
      <c r="K825" s="310"/>
      <c r="L825" s="314" t="s">
        <v>649</v>
      </c>
    </row>
    <row r="826" spans="2:12">
      <c r="B826" s="315" t="s">
        <v>4839</v>
      </c>
      <c r="C826" s="310" t="s">
        <v>4840</v>
      </c>
      <c r="D826" s="310"/>
      <c r="E826" s="309"/>
      <c r="F826" s="310"/>
      <c r="G826" s="309"/>
      <c r="H826" s="316">
        <v>13006586</v>
      </c>
      <c r="I826" s="338"/>
      <c r="J826" s="313"/>
      <c r="K826" s="310"/>
      <c r="L826" s="314" t="s">
        <v>649</v>
      </c>
    </row>
    <row r="827" spans="2:12">
      <c r="B827" s="315" t="s">
        <v>4843</v>
      </c>
      <c r="C827" s="310" t="s">
        <v>4844</v>
      </c>
      <c r="D827" s="310"/>
      <c r="E827" s="309"/>
      <c r="F827" s="310"/>
      <c r="G827" s="309"/>
      <c r="H827" s="316">
        <v>136989190</v>
      </c>
      <c r="I827" s="338"/>
      <c r="J827" s="313"/>
      <c r="K827" s="310"/>
      <c r="L827" s="314" t="s">
        <v>649</v>
      </c>
    </row>
    <row r="828" spans="2:12">
      <c r="B828" s="315" t="s">
        <v>4973</v>
      </c>
      <c r="C828" s="310" t="s">
        <v>4974</v>
      </c>
      <c r="D828" s="310"/>
      <c r="E828" s="309"/>
      <c r="F828" s="310"/>
      <c r="G828" s="309"/>
      <c r="H828" s="316">
        <v>4986000</v>
      </c>
      <c r="I828" s="338"/>
      <c r="J828" s="313"/>
      <c r="K828" s="310"/>
      <c r="L828" s="314" t="s">
        <v>649</v>
      </c>
    </row>
    <row r="829" spans="2:12">
      <c r="B829" s="315" t="s">
        <v>462</v>
      </c>
      <c r="C829" s="310" t="s">
        <v>463</v>
      </c>
      <c r="D829" s="310"/>
      <c r="E829" s="309"/>
      <c r="F829" s="310"/>
      <c r="G829" s="309"/>
      <c r="H829" s="316">
        <v>117175828</v>
      </c>
      <c r="I829" s="338"/>
      <c r="J829" s="313"/>
      <c r="K829" s="310"/>
      <c r="L829" s="314" t="s">
        <v>649</v>
      </c>
    </row>
    <row r="830" spans="2:12">
      <c r="B830" s="315" t="s">
        <v>4904</v>
      </c>
      <c r="C830" s="310" t="s">
        <v>4905</v>
      </c>
      <c r="D830" s="310"/>
      <c r="E830" s="309"/>
      <c r="F830" s="310"/>
      <c r="G830" s="309"/>
      <c r="H830" s="316">
        <v>1994400</v>
      </c>
      <c r="I830" s="338"/>
      <c r="J830" s="313"/>
      <c r="K830" s="310"/>
      <c r="L830" s="314" t="s">
        <v>649</v>
      </c>
    </row>
    <row r="831" spans="2:12">
      <c r="B831" s="315" t="s">
        <v>4824</v>
      </c>
      <c r="C831" s="310" t="s">
        <v>4825</v>
      </c>
      <c r="D831" s="310"/>
      <c r="E831" s="309"/>
      <c r="F831" s="310"/>
      <c r="G831" s="309"/>
      <c r="H831" s="316">
        <v>6020429</v>
      </c>
      <c r="I831" s="338"/>
      <c r="J831" s="313"/>
      <c r="K831" s="310"/>
      <c r="L831" s="314" t="s">
        <v>649</v>
      </c>
    </row>
    <row r="832" spans="2:12">
      <c r="B832" s="315" t="s">
        <v>4885</v>
      </c>
      <c r="C832" s="310" t="s">
        <v>4886</v>
      </c>
      <c r="D832" s="310"/>
      <c r="E832" s="309"/>
      <c r="F832" s="310"/>
      <c r="G832" s="309"/>
      <c r="H832" s="316">
        <v>143707932</v>
      </c>
      <c r="I832" s="338"/>
      <c r="J832" s="313"/>
      <c r="K832" s="310"/>
      <c r="L832" s="314" t="s">
        <v>649</v>
      </c>
    </row>
    <row r="833" spans="2:12">
      <c r="B833" s="315" t="s">
        <v>4851</v>
      </c>
      <c r="C833" s="310" t="s">
        <v>4852</v>
      </c>
      <c r="D833" s="310"/>
      <c r="E833" s="309"/>
      <c r="F833" s="310"/>
      <c r="G833" s="309"/>
      <c r="H833" s="316">
        <v>9273960</v>
      </c>
      <c r="I833" s="338"/>
      <c r="J833" s="313"/>
      <c r="K833" s="310"/>
      <c r="L833" s="314" t="s">
        <v>649</v>
      </c>
    </row>
    <row r="834" spans="2:12">
      <c r="B834" s="315" t="s">
        <v>4915</v>
      </c>
      <c r="C834" s="310" t="s">
        <v>4916</v>
      </c>
      <c r="D834" s="310"/>
      <c r="E834" s="309"/>
      <c r="F834" s="310"/>
      <c r="G834" s="309"/>
      <c r="H834" s="316">
        <v>70692616</v>
      </c>
      <c r="I834" s="338"/>
      <c r="J834" s="313"/>
      <c r="K834" s="310"/>
      <c r="L834" s="314" t="s">
        <v>649</v>
      </c>
    </row>
    <row r="835" spans="2:12">
      <c r="B835" s="315" t="s">
        <v>608</v>
      </c>
      <c r="C835" s="310" t="s">
        <v>4890</v>
      </c>
      <c r="D835" s="310"/>
      <c r="E835" s="309"/>
      <c r="F835" s="310"/>
      <c r="G835" s="309"/>
      <c r="H835" s="316">
        <v>407869826</v>
      </c>
      <c r="I835" s="338"/>
      <c r="J835" s="313"/>
      <c r="K835" s="310"/>
      <c r="L835" s="314" t="s">
        <v>649</v>
      </c>
    </row>
    <row r="836" spans="2:12">
      <c r="B836" s="315" t="s">
        <v>474</v>
      </c>
      <c r="C836" s="310" t="s">
        <v>4865</v>
      </c>
      <c r="D836" s="310"/>
      <c r="E836" s="309"/>
      <c r="F836" s="310"/>
      <c r="G836" s="309"/>
      <c r="H836" s="316">
        <v>4066208</v>
      </c>
      <c r="I836" s="338"/>
      <c r="J836" s="313"/>
      <c r="K836" s="310"/>
      <c r="L836" s="314" t="s">
        <v>649</v>
      </c>
    </row>
    <row r="837" spans="2:12">
      <c r="B837" s="315" t="s">
        <v>4910</v>
      </c>
      <c r="C837" s="310" t="s">
        <v>4911</v>
      </c>
      <c r="D837" s="310"/>
      <c r="E837" s="309"/>
      <c r="F837" s="310"/>
      <c r="G837" s="309"/>
      <c r="H837" s="316">
        <v>1108000</v>
      </c>
      <c r="I837" s="338"/>
      <c r="J837" s="313"/>
      <c r="K837" s="310"/>
      <c r="L837" s="314" t="s">
        <v>649</v>
      </c>
    </row>
    <row r="838" spans="2:12">
      <c r="B838" s="315" t="s">
        <v>4928</v>
      </c>
      <c r="C838" s="310" t="s">
        <v>458</v>
      </c>
      <c r="D838" s="310"/>
      <c r="E838" s="309"/>
      <c r="F838" s="310"/>
      <c r="G838" s="309"/>
      <c r="H838" s="316">
        <v>53377149</v>
      </c>
      <c r="I838" s="338"/>
      <c r="J838" s="313"/>
      <c r="K838" s="310"/>
      <c r="L838" s="314" t="s">
        <v>649</v>
      </c>
    </row>
    <row r="839" spans="2:12">
      <c r="B839" s="315" t="s">
        <v>4829</v>
      </c>
      <c r="C839" s="310" t="s">
        <v>4830</v>
      </c>
      <c r="D839" s="310"/>
      <c r="E839" s="309"/>
      <c r="F839" s="310"/>
      <c r="G839" s="309"/>
      <c r="H839" s="316">
        <v>1715121</v>
      </c>
      <c r="I839" s="338"/>
      <c r="J839" s="313"/>
      <c r="K839" s="310"/>
      <c r="L839" s="314" t="s">
        <v>649</v>
      </c>
    </row>
    <row r="840" spans="2:12">
      <c r="B840" s="315" t="s">
        <v>4885</v>
      </c>
      <c r="C840" s="310" t="s">
        <v>4886</v>
      </c>
      <c r="D840" s="310"/>
      <c r="E840" s="309"/>
      <c r="F840" s="310"/>
      <c r="G840" s="309"/>
      <c r="H840" s="316">
        <v>11012080</v>
      </c>
      <c r="I840" s="338"/>
      <c r="J840" s="313"/>
      <c r="K840" s="310"/>
      <c r="L840" s="314" t="s">
        <v>649</v>
      </c>
    </row>
    <row r="841" spans="2:12">
      <c r="B841" s="315" t="s">
        <v>576</v>
      </c>
      <c r="C841" s="310" t="s">
        <v>4866</v>
      </c>
      <c r="D841" s="310"/>
      <c r="E841" s="309"/>
      <c r="F841" s="310"/>
      <c r="G841" s="309"/>
      <c r="H841" s="316">
        <v>381325110</v>
      </c>
      <c r="I841" s="338"/>
      <c r="J841" s="313"/>
      <c r="K841" s="310"/>
      <c r="L841" s="314" t="s">
        <v>649</v>
      </c>
    </row>
    <row r="842" spans="2:12">
      <c r="B842" s="315" t="s">
        <v>464</v>
      </c>
      <c r="C842" s="310" t="s">
        <v>465</v>
      </c>
      <c r="D842" s="310"/>
      <c r="E842" s="309"/>
      <c r="F842" s="310"/>
      <c r="G842" s="309"/>
      <c r="H842" s="316">
        <v>41519946</v>
      </c>
      <c r="I842" s="338"/>
      <c r="J842" s="313"/>
      <c r="K842" s="310"/>
      <c r="L842" s="314" t="s">
        <v>649</v>
      </c>
    </row>
    <row r="843" spans="2:12">
      <c r="B843" s="315" t="s">
        <v>4839</v>
      </c>
      <c r="C843" s="310" t="s">
        <v>4840</v>
      </c>
      <c r="D843" s="310"/>
      <c r="E843" s="309"/>
      <c r="F843" s="310"/>
      <c r="G843" s="309"/>
      <c r="H843" s="316">
        <v>83631374</v>
      </c>
      <c r="I843" s="338"/>
      <c r="J843" s="313"/>
      <c r="K843" s="310"/>
      <c r="L843" s="314" t="s">
        <v>649</v>
      </c>
    </row>
    <row r="844" spans="2:12">
      <c r="B844" s="315" t="s">
        <v>464</v>
      </c>
      <c r="C844" s="310" t="s">
        <v>465</v>
      </c>
      <c r="D844" s="310"/>
      <c r="E844" s="309"/>
      <c r="F844" s="310"/>
      <c r="G844" s="309"/>
      <c r="H844" s="316">
        <v>38986526</v>
      </c>
      <c r="I844" s="338"/>
      <c r="J844" s="313"/>
      <c r="K844" s="310"/>
      <c r="L844" s="314" t="s">
        <v>649</v>
      </c>
    </row>
    <row r="845" spans="2:12">
      <c r="B845" s="315" t="s">
        <v>4430</v>
      </c>
      <c r="C845" s="310" t="s">
        <v>4922</v>
      </c>
      <c r="D845" s="310"/>
      <c r="E845" s="309"/>
      <c r="F845" s="310"/>
      <c r="G845" s="309"/>
      <c r="H845" s="316">
        <v>128595137</v>
      </c>
      <c r="I845" s="338"/>
      <c r="J845" s="313"/>
      <c r="K845" s="310"/>
      <c r="L845" s="314" t="s">
        <v>649</v>
      </c>
    </row>
    <row r="846" spans="2:12">
      <c r="B846" s="315" t="s">
        <v>4843</v>
      </c>
      <c r="C846" s="310" t="s">
        <v>4844</v>
      </c>
      <c r="D846" s="310"/>
      <c r="E846" s="309"/>
      <c r="F846" s="310"/>
      <c r="G846" s="309"/>
      <c r="H846" s="316">
        <v>66619972</v>
      </c>
      <c r="I846" s="338"/>
      <c r="J846" s="313"/>
      <c r="K846" s="310"/>
      <c r="L846" s="314" t="s">
        <v>649</v>
      </c>
    </row>
    <row r="847" spans="2:12">
      <c r="B847" s="315" t="s">
        <v>4917</v>
      </c>
      <c r="C847" s="310" t="s">
        <v>4918</v>
      </c>
      <c r="D847" s="310"/>
      <c r="E847" s="309"/>
      <c r="F847" s="310"/>
      <c r="G847" s="309"/>
      <c r="H847" s="316">
        <v>9728240</v>
      </c>
      <c r="I847" s="338"/>
      <c r="J847" s="313"/>
      <c r="K847" s="310"/>
      <c r="L847" s="314" t="s">
        <v>649</v>
      </c>
    </row>
    <row r="848" spans="2:12">
      <c r="B848" s="315" t="s">
        <v>4843</v>
      </c>
      <c r="C848" s="310" t="s">
        <v>4844</v>
      </c>
      <c r="D848" s="310"/>
      <c r="E848" s="309"/>
      <c r="F848" s="310"/>
      <c r="G848" s="309"/>
      <c r="H848" s="316">
        <v>321256023</v>
      </c>
      <c r="I848" s="338"/>
      <c r="J848" s="313"/>
      <c r="K848" s="310"/>
      <c r="L848" s="314" t="s">
        <v>649</v>
      </c>
    </row>
    <row r="849" spans="2:12">
      <c r="B849" s="315" t="s">
        <v>4675</v>
      </c>
      <c r="C849" s="310" t="s">
        <v>4828</v>
      </c>
      <c r="D849" s="310"/>
      <c r="E849" s="309"/>
      <c r="F849" s="310"/>
      <c r="G849" s="309"/>
      <c r="H849" s="316">
        <v>22542569</v>
      </c>
      <c r="I849" s="338"/>
      <c r="J849" s="313"/>
      <c r="K849" s="310"/>
      <c r="L849" s="314" t="s">
        <v>649</v>
      </c>
    </row>
    <row r="850" spans="2:12">
      <c r="B850" s="315" t="s">
        <v>4928</v>
      </c>
      <c r="C850" s="310" t="s">
        <v>458</v>
      </c>
      <c r="D850" s="310"/>
      <c r="E850" s="309"/>
      <c r="F850" s="310"/>
      <c r="G850" s="309"/>
      <c r="H850" s="316">
        <v>205297586</v>
      </c>
      <c r="I850" s="338"/>
      <c r="J850" s="313"/>
      <c r="K850" s="310"/>
      <c r="L850" s="314" t="s">
        <v>649</v>
      </c>
    </row>
    <row r="851" spans="2:12">
      <c r="B851" s="315" t="s">
        <v>464</v>
      </c>
      <c r="C851" s="310" t="s">
        <v>465</v>
      </c>
      <c r="D851" s="310"/>
      <c r="E851" s="309"/>
      <c r="F851" s="310"/>
      <c r="G851" s="309"/>
      <c r="H851" s="316">
        <v>246718541</v>
      </c>
      <c r="I851" s="338"/>
      <c r="J851" s="313"/>
      <c r="K851" s="310"/>
      <c r="L851" s="314" t="s">
        <v>649</v>
      </c>
    </row>
    <row r="852" spans="2:12">
      <c r="B852" s="315" t="s">
        <v>4885</v>
      </c>
      <c r="C852" s="310" t="s">
        <v>4886</v>
      </c>
      <c r="D852" s="310"/>
      <c r="E852" s="309"/>
      <c r="F852" s="310"/>
      <c r="G852" s="309"/>
      <c r="H852" s="316">
        <v>2863825</v>
      </c>
      <c r="I852" s="338"/>
      <c r="J852" s="313"/>
      <c r="K852" s="310"/>
      <c r="L852" s="314" t="s">
        <v>649</v>
      </c>
    </row>
    <row r="853" spans="2:12">
      <c r="B853" s="315" t="s">
        <v>474</v>
      </c>
      <c r="C853" s="310" t="s">
        <v>4865</v>
      </c>
      <c r="D853" s="310"/>
      <c r="E853" s="309"/>
      <c r="F853" s="310"/>
      <c r="G853" s="309"/>
      <c r="H853" s="316">
        <v>65465939</v>
      </c>
      <c r="I853" s="338"/>
      <c r="J853" s="313"/>
      <c r="K853" s="310"/>
      <c r="L853" s="314" t="s">
        <v>649</v>
      </c>
    </row>
    <row r="854" spans="2:12">
      <c r="B854" s="315" t="s">
        <v>4851</v>
      </c>
      <c r="C854" s="310" t="s">
        <v>4852</v>
      </c>
      <c r="D854" s="310"/>
      <c r="E854" s="309"/>
      <c r="F854" s="310"/>
      <c r="G854" s="309"/>
      <c r="H854" s="316">
        <v>9273960</v>
      </c>
      <c r="I854" s="338"/>
      <c r="J854" s="313"/>
      <c r="K854" s="310"/>
      <c r="L854" s="314" t="s">
        <v>649</v>
      </c>
    </row>
    <row r="855" spans="2:12">
      <c r="B855" s="315" t="s">
        <v>433</v>
      </c>
      <c r="C855" s="310" t="s">
        <v>4929</v>
      </c>
      <c r="D855" s="310"/>
      <c r="E855" s="309"/>
      <c r="F855" s="310"/>
      <c r="G855" s="309"/>
      <c r="H855" s="316">
        <v>463849772</v>
      </c>
      <c r="I855" s="338"/>
      <c r="J855" s="313"/>
      <c r="K855" s="310"/>
      <c r="L855" s="314" t="s">
        <v>649</v>
      </c>
    </row>
    <row r="856" spans="2:12">
      <c r="B856" s="315" t="s">
        <v>4396</v>
      </c>
      <c r="C856" s="310" t="s">
        <v>4899</v>
      </c>
      <c r="D856" s="310"/>
      <c r="E856" s="309"/>
      <c r="F856" s="310"/>
      <c r="G856" s="309"/>
      <c r="H856" s="316">
        <v>194468295</v>
      </c>
      <c r="I856" s="338"/>
      <c r="J856" s="313"/>
      <c r="K856" s="310"/>
      <c r="L856" s="314" t="s">
        <v>649</v>
      </c>
    </row>
    <row r="857" spans="2:12">
      <c r="B857" s="315" t="s">
        <v>4917</v>
      </c>
      <c r="C857" s="310" t="s">
        <v>4918</v>
      </c>
      <c r="D857" s="310"/>
      <c r="E857" s="309"/>
      <c r="F857" s="310"/>
      <c r="G857" s="309"/>
      <c r="H857" s="316">
        <v>2180544</v>
      </c>
      <c r="I857" s="338"/>
      <c r="J857" s="313"/>
      <c r="K857" s="310"/>
      <c r="L857" s="314" t="s">
        <v>649</v>
      </c>
    </row>
    <row r="858" spans="2:12">
      <c r="B858" s="315" t="s">
        <v>4014</v>
      </c>
      <c r="C858" s="310" t="s">
        <v>4956</v>
      </c>
      <c r="D858" s="310"/>
      <c r="E858" s="309"/>
      <c r="F858" s="310"/>
      <c r="G858" s="309"/>
      <c r="H858" s="316">
        <v>4686840</v>
      </c>
      <c r="I858" s="338"/>
      <c r="J858" s="313"/>
      <c r="K858" s="310"/>
      <c r="L858" s="314" t="s">
        <v>649</v>
      </c>
    </row>
    <row r="859" spans="2:12">
      <c r="B859" s="315" t="s">
        <v>4833</v>
      </c>
      <c r="C859" s="310" t="s">
        <v>4834</v>
      </c>
      <c r="D859" s="310"/>
      <c r="E859" s="309"/>
      <c r="F859" s="310"/>
      <c r="G859" s="309"/>
      <c r="H859" s="316">
        <v>997200</v>
      </c>
      <c r="I859" s="338"/>
      <c r="J859" s="313"/>
      <c r="K859" s="310"/>
      <c r="L859" s="314" t="s">
        <v>649</v>
      </c>
    </row>
    <row r="860" spans="2:12">
      <c r="B860" s="315" t="s">
        <v>4859</v>
      </c>
      <c r="C860" s="310" t="s">
        <v>4860</v>
      </c>
      <c r="D860" s="310"/>
      <c r="E860" s="309"/>
      <c r="F860" s="310"/>
      <c r="G860" s="309"/>
      <c r="H860" s="316">
        <v>1665324</v>
      </c>
      <c r="I860" s="338"/>
      <c r="J860" s="313"/>
      <c r="K860" s="310"/>
      <c r="L860" s="314" t="s">
        <v>649</v>
      </c>
    </row>
    <row r="861" spans="2:12">
      <c r="B861" s="315" t="s">
        <v>4933</v>
      </c>
      <c r="C861" s="310" t="s">
        <v>4934</v>
      </c>
      <c r="D861" s="310"/>
      <c r="E861" s="309"/>
      <c r="F861" s="310"/>
      <c r="G861" s="309"/>
      <c r="H861" s="316">
        <v>831000</v>
      </c>
      <c r="I861" s="338"/>
      <c r="J861" s="313"/>
      <c r="K861" s="310"/>
      <c r="L861" s="314" t="s">
        <v>649</v>
      </c>
    </row>
    <row r="862" spans="2:12">
      <c r="B862" s="315" t="s">
        <v>433</v>
      </c>
      <c r="C862" s="310" t="s">
        <v>4929</v>
      </c>
      <c r="D862" s="310"/>
      <c r="E862" s="309"/>
      <c r="F862" s="310"/>
      <c r="G862" s="309"/>
      <c r="H862" s="316">
        <v>124939702</v>
      </c>
      <c r="I862" s="338"/>
      <c r="J862" s="313"/>
      <c r="K862" s="310"/>
      <c r="L862" s="314" t="s">
        <v>649</v>
      </c>
    </row>
    <row r="863" spans="2:12">
      <c r="B863" s="315" t="s">
        <v>474</v>
      </c>
      <c r="C863" s="310" t="s">
        <v>4865</v>
      </c>
      <c r="D863" s="310"/>
      <c r="E863" s="309"/>
      <c r="F863" s="310"/>
      <c r="G863" s="309"/>
      <c r="H863" s="316">
        <v>122720441</v>
      </c>
      <c r="I863" s="338"/>
      <c r="J863" s="313"/>
      <c r="K863" s="310"/>
      <c r="L863" s="314" t="s">
        <v>649</v>
      </c>
    </row>
    <row r="864" spans="2:12">
      <c r="B864" s="315" t="s">
        <v>4849</v>
      </c>
      <c r="C864" s="310" t="s">
        <v>4850</v>
      </c>
      <c r="D864" s="310"/>
      <c r="E864" s="309"/>
      <c r="F864" s="310"/>
      <c r="G864" s="309"/>
      <c r="H864" s="316">
        <v>9951377</v>
      </c>
      <c r="I864" s="338"/>
      <c r="J864" s="313"/>
      <c r="K864" s="310"/>
      <c r="L864" s="314" t="s">
        <v>649</v>
      </c>
    </row>
    <row r="865" spans="2:12">
      <c r="B865" s="315" t="s">
        <v>4900</v>
      </c>
      <c r="C865" s="310" t="s">
        <v>4901</v>
      </c>
      <c r="D865" s="310"/>
      <c r="E865" s="309"/>
      <c r="F865" s="310"/>
      <c r="G865" s="309"/>
      <c r="H865" s="316">
        <v>797760</v>
      </c>
      <c r="I865" s="338"/>
      <c r="J865" s="313"/>
      <c r="K865" s="310"/>
      <c r="L865" s="314" t="s">
        <v>649</v>
      </c>
    </row>
    <row r="866" spans="2:12">
      <c r="B866" s="315" t="s">
        <v>4944</v>
      </c>
      <c r="C866" s="310" t="s">
        <v>4945</v>
      </c>
      <c r="D866" s="310"/>
      <c r="E866" s="309"/>
      <c r="F866" s="310"/>
      <c r="G866" s="309"/>
      <c r="H866" s="316">
        <v>2951380</v>
      </c>
      <c r="I866" s="338"/>
      <c r="J866" s="313"/>
      <c r="K866" s="310"/>
      <c r="L866" s="314" t="s">
        <v>649</v>
      </c>
    </row>
    <row r="867" spans="2:12">
      <c r="B867" s="315" t="s">
        <v>4847</v>
      </c>
      <c r="C867" s="310" t="s">
        <v>4848</v>
      </c>
      <c r="D867" s="310"/>
      <c r="E867" s="309"/>
      <c r="F867" s="310"/>
      <c r="G867" s="309"/>
      <c r="H867" s="316">
        <v>3286441</v>
      </c>
      <c r="I867" s="338"/>
      <c r="J867" s="313"/>
      <c r="K867" s="310"/>
      <c r="L867" s="314" t="s">
        <v>649</v>
      </c>
    </row>
    <row r="868" spans="2:12">
      <c r="B868" s="315" t="s">
        <v>4975</v>
      </c>
      <c r="C868" s="310" t="s">
        <v>4976</v>
      </c>
      <c r="D868" s="310"/>
      <c r="E868" s="309"/>
      <c r="F868" s="310"/>
      <c r="G868" s="309"/>
      <c r="H868" s="316">
        <v>1828200</v>
      </c>
      <c r="I868" s="338"/>
      <c r="J868" s="313"/>
      <c r="K868" s="310"/>
      <c r="L868" s="314" t="s">
        <v>649</v>
      </c>
    </row>
    <row r="869" spans="2:12">
      <c r="B869" s="315" t="s">
        <v>4430</v>
      </c>
      <c r="C869" s="310" t="s">
        <v>4922</v>
      </c>
      <c r="D869" s="310"/>
      <c r="E869" s="309"/>
      <c r="F869" s="310"/>
      <c r="G869" s="309"/>
      <c r="H869" s="316">
        <v>54552428</v>
      </c>
      <c r="I869" s="338"/>
      <c r="J869" s="313"/>
      <c r="K869" s="310"/>
      <c r="L869" s="314" t="s">
        <v>649</v>
      </c>
    </row>
    <row r="870" spans="2:12">
      <c r="B870" s="315" t="s">
        <v>4430</v>
      </c>
      <c r="C870" s="310" t="s">
        <v>4922</v>
      </c>
      <c r="D870" s="310"/>
      <c r="E870" s="309"/>
      <c r="F870" s="310"/>
      <c r="G870" s="309"/>
      <c r="H870" s="316">
        <v>3620578</v>
      </c>
      <c r="I870" s="338"/>
      <c r="J870" s="313"/>
      <c r="K870" s="310"/>
      <c r="L870" s="314" t="s">
        <v>649</v>
      </c>
    </row>
    <row r="871" spans="2:12">
      <c r="B871" s="315" t="s">
        <v>4820</v>
      </c>
      <c r="C871" s="310" t="s">
        <v>4821</v>
      </c>
      <c r="D871" s="310"/>
      <c r="E871" s="309"/>
      <c r="F871" s="310"/>
      <c r="G871" s="309"/>
      <c r="H871" s="316">
        <v>9951377</v>
      </c>
      <c r="I871" s="338"/>
      <c r="J871" s="313"/>
      <c r="K871" s="310"/>
      <c r="L871" s="314" t="s">
        <v>649</v>
      </c>
    </row>
    <row r="872" spans="2:12">
      <c r="B872" s="315" t="s">
        <v>4847</v>
      </c>
      <c r="C872" s="310" t="s">
        <v>4848</v>
      </c>
      <c r="D872" s="310"/>
      <c r="E872" s="309"/>
      <c r="F872" s="310"/>
      <c r="G872" s="309"/>
      <c r="H872" s="316">
        <v>4013176</v>
      </c>
      <c r="I872" s="338"/>
      <c r="J872" s="313"/>
      <c r="K872" s="310"/>
      <c r="L872" s="314" t="s">
        <v>649</v>
      </c>
    </row>
    <row r="873" spans="2:12">
      <c r="B873" s="315" t="s">
        <v>4822</v>
      </c>
      <c r="C873" s="310" t="s">
        <v>4823</v>
      </c>
      <c r="D873" s="310"/>
      <c r="E873" s="309"/>
      <c r="F873" s="310"/>
      <c r="G873" s="309"/>
      <c r="H873" s="316">
        <v>598320</v>
      </c>
      <c r="I873" s="338"/>
      <c r="J873" s="313"/>
      <c r="K873" s="310"/>
      <c r="L873" s="314" t="s">
        <v>649</v>
      </c>
    </row>
    <row r="874" spans="2:12">
      <c r="B874" s="315" t="s">
        <v>4839</v>
      </c>
      <c r="C874" s="310" t="s">
        <v>4840</v>
      </c>
      <c r="D874" s="310"/>
      <c r="E874" s="309"/>
      <c r="F874" s="310"/>
      <c r="G874" s="309"/>
      <c r="H874" s="316">
        <v>8007516</v>
      </c>
      <c r="I874" s="338"/>
      <c r="J874" s="313"/>
      <c r="K874" s="310"/>
      <c r="L874" s="314" t="s">
        <v>649</v>
      </c>
    </row>
    <row r="875" spans="2:12">
      <c r="B875" s="315" t="s">
        <v>4839</v>
      </c>
      <c r="C875" s="310" t="s">
        <v>4840</v>
      </c>
      <c r="D875" s="310"/>
      <c r="E875" s="309"/>
      <c r="F875" s="310"/>
      <c r="G875" s="309"/>
      <c r="H875" s="316">
        <v>1418349</v>
      </c>
      <c r="I875" s="338"/>
      <c r="J875" s="313"/>
      <c r="K875" s="310"/>
      <c r="L875" s="314" t="s">
        <v>649</v>
      </c>
    </row>
    <row r="876" spans="2:12">
      <c r="B876" s="315" t="s">
        <v>474</v>
      </c>
      <c r="C876" s="310" t="s">
        <v>4865</v>
      </c>
      <c r="D876" s="310"/>
      <c r="E876" s="309"/>
      <c r="F876" s="310"/>
      <c r="G876" s="309"/>
      <c r="H876" s="316">
        <v>2167691</v>
      </c>
      <c r="I876" s="338"/>
      <c r="J876" s="313"/>
      <c r="K876" s="310"/>
      <c r="L876" s="314" t="s">
        <v>649</v>
      </c>
    </row>
    <row r="877" spans="2:12">
      <c r="B877" s="315" t="s">
        <v>4442</v>
      </c>
      <c r="C877" s="310" t="s">
        <v>4889</v>
      </c>
      <c r="D877" s="310"/>
      <c r="E877" s="309"/>
      <c r="F877" s="310"/>
      <c r="G877" s="309"/>
      <c r="H877" s="316">
        <v>8446505</v>
      </c>
      <c r="I877" s="338"/>
      <c r="J877" s="313"/>
      <c r="K877" s="310"/>
      <c r="L877" s="314" t="s">
        <v>649</v>
      </c>
    </row>
    <row r="878" spans="2:12">
      <c r="B878" s="315" t="s">
        <v>4967</v>
      </c>
      <c r="C878" s="310" t="s">
        <v>4968</v>
      </c>
      <c r="D878" s="310"/>
      <c r="E878" s="309"/>
      <c r="F878" s="310"/>
      <c r="G878" s="309"/>
      <c r="H878" s="316">
        <v>8314210</v>
      </c>
      <c r="I878" s="338"/>
      <c r="J878" s="313"/>
      <c r="K878" s="310"/>
      <c r="L878" s="314" t="s">
        <v>649</v>
      </c>
    </row>
    <row r="879" spans="2:12">
      <c r="B879" s="315" t="s">
        <v>4946</v>
      </c>
      <c r="C879" s="310" t="s">
        <v>4947</v>
      </c>
      <c r="D879" s="310"/>
      <c r="E879" s="309"/>
      <c r="F879" s="310"/>
      <c r="G879" s="309"/>
      <c r="H879" s="316">
        <v>9972000</v>
      </c>
      <c r="I879" s="338"/>
      <c r="J879" s="313"/>
      <c r="K879" s="310"/>
      <c r="L879" s="314" t="s">
        <v>649</v>
      </c>
    </row>
    <row r="880" spans="2:12">
      <c r="B880" s="315" t="s">
        <v>4430</v>
      </c>
      <c r="C880" s="310" t="s">
        <v>4922</v>
      </c>
      <c r="D880" s="310"/>
      <c r="E880" s="309"/>
      <c r="F880" s="310"/>
      <c r="G880" s="309"/>
      <c r="H880" s="316">
        <v>18376848</v>
      </c>
      <c r="I880" s="338"/>
      <c r="J880" s="313"/>
      <c r="K880" s="310"/>
      <c r="L880" s="314" t="s">
        <v>649</v>
      </c>
    </row>
    <row r="881" spans="2:12">
      <c r="B881" s="315" t="s">
        <v>4845</v>
      </c>
      <c r="C881" s="310" t="s">
        <v>4846</v>
      </c>
      <c r="D881" s="310"/>
      <c r="E881" s="309"/>
      <c r="F881" s="310"/>
      <c r="G881" s="309"/>
      <c r="H881" s="316">
        <v>39257561</v>
      </c>
      <c r="I881" s="338"/>
      <c r="J881" s="313"/>
      <c r="K881" s="310"/>
      <c r="L881" s="314" t="s">
        <v>649</v>
      </c>
    </row>
    <row r="882" spans="2:12">
      <c r="B882" s="315" t="s">
        <v>4957</v>
      </c>
      <c r="C882" s="310" t="s">
        <v>4958</v>
      </c>
      <c r="D882" s="310"/>
      <c r="E882" s="309"/>
      <c r="F882" s="310"/>
      <c r="G882" s="309"/>
      <c r="H882" s="316">
        <v>15026364</v>
      </c>
      <c r="I882" s="338"/>
      <c r="J882" s="313"/>
      <c r="K882" s="310"/>
      <c r="L882" s="314" t="s">
        <v>649</v>
      </c>
    </row>
    <row r="883" spans="2:12">
      <c r="B883" s="315" t="s">
        <v>4839</v>
      </c>
      <c r="C883" s="310" t="s">
        <v>4840</v>
      </c>
      <c r="D883" s="310"/>
      <c r="E883" s="309"/>
      <c r="F883" s="310"/>
      <c r="G883" s="309"/>
      <c r="H883" s="316">
        <v>49969254</v>
      </c>
      <c r="I883" s="338"/>
      <c r="J883" s="313"/>
      <c r="K883" s="310"/>
      <c r="L883" s="314" t="s">
        <v>649</v>
      </c>
    </row>
    <row r="884" spans="2:12">
      <c r="B884" s="315" t="s">
        <v>433</v>
      </c>
      <c r="C884" s="310" t="s">
        <v>4929</v>
      </c>
      <c r="D884" s="310"/>
      <c r="E884" s="309"/>
      <c r="F884" s="310"/>
      <c r="G884" s="309"/>
      <c r="H884" s="316">
        <v>461675228</v>
      </c>
      <c r="I884" s="338"/>
      <c r="J884" s="313"/>
      <c r="K884" s="310"/>
      <c r="L884" s="314" t="s">
        <v>649</v>
      </c>
    </row>
    <row r="885" spans="2:12">
      <c r="B885" s="315" t="s">
        <v>608</v>
      </c>
      <c r="C885" s="310" t="s">
        <v>4890</v>
      </c>
      <c r="D885" s="310"/>
      <c r="E885" s="309"/>
      <c r="F885" s="310"/>
      <c r="G885" s="309"/>
      <c r="H885" s="316">
        <v>28659648</v>
      </c>
      <c r="I885" s="338"/>
      <c r="J885" s="313"/>
      <c r="K885" s="310"/>
      <c r="L885" s="314" t="s">
        <v>649</v>
      </c>
    </row>
    <row r="886" spans="2:12">
      <c r="B886" s="315" t="s">
        <v>4868</v>
      </c>
      <c r="C886" s="310" t="s">
        <v>4869</v>
      </c>
      <c r="D886" s="310"/>
      <c r="E886" s="309"/>
      <c r="F886" s="310"/>
      <c r="G886" s="309"/>
      <c r="H886" s="316">
        <v>242500000</v>
      </c>
      <c r="I886" s="338"/>
      <c r="J886" s="313"/>
      <c r="K886" s="310"/>
      <c r="L886" s="314" t="s">
        <v>649</v>
      </c>
    </row>
    <row r="887" spans="2:12">
      <c r="B887" s="315" t="s">
        <v>4914</v>
      </c>
      <c r="C887" s="310" t="s">
        <v>4323</v>
      </c>
      <c r="D887" s="310"/>
      <c r="E887" s="309"/>
      <c r="F887" s="310"/>
      <c r="G887" s="309"/>
      <c r="H887" s="316">
        <v>12475505</v>
      </c>
      <c r="I887" s="338"/>
      <c r="J887" s="313"/>
      <c r="K887" s="310"/>
      <c r="L887" s="314" t="s">
        <v>649</v>
      </c>
    </row>
    <row r="888" spans="2:12">
      <c r="B888" s="315" t="s">
        <v>4430</v>
      </c>
      <c r="C888" s="310" t="s">
        <v>4922</v>
      </c>
      <c r="D888" s="310"/>
      <c r="E888" s="309"/>
      <c r="F888" s="310"/>
      <c r="G888" s="309"/>
      <c r="H888" s="316">
        <v>20095874</v>
      </c>
      <c r="I888" s="338"/>
      <c r="J888" s="313"/>
      <c r="K888" s="310"/>
      <c r="L888" s="314" t="s">
        <v>649</v>
      </c>
    </row>
    <row r="889" spans="2:12">
      <c r="B889" s="315" t="s">
        <v>4839</v>
      </c>
      <c r="C889" s="310" t="s">
        <v>4840</v>
      </c>
      <c r="D889" s="310"/>
      <c r="E889" s="309"/>
      <c r="F889" s="310"/>
      <c r="G889" s="309"/>
      <c r="H889" s="316">
        <v>83128443</v>
      </c>
      <c r="I889" s="338"/>
      <c r="J889" s="313"/>
      <c r="K889" s="310"/>
      <c r="L889" s="314" t="s">
        <v>649</v>
      </c>
    </row>
    <row r="890" spans="2:12">
      <c r="B890" s="315" t="s">
        <v>4876</v>
      </c>
      <c r="C890" s="310" t="s">
        <v>4877</v>
      </c>
      <c r="D890" s="310"/>
      <c r="E890" s="309"/>
      <c r="F890" s="310"/>
      <c r="G890" s="309"/>
      <c r="H890" s="316">
        <v>5893452</v>
      </c>
      <c r="I890" s="338"/>
      <c r="J890" s="313"/>
      <c r="K890" s="310"/>
      <c r="L890" s="314" t="s">
        <v>649</v>
      </c>
    </row>
    <row r="891" spans="2:12">
      <c r="B891" s="315" t="s">
        <v>4928</v>
      </c>
      <c r="C891" s="310" t="s">
        <v>458</v>
      </c>
      <c r="D891" s="310"/>
      <c r="E891" s="309"/>
      <c r="F891" s="310"/>
      <c r="G891" s="309"/>
      <c r="H891" s="316">
        <v>33192871</v>
      </c>
      <c r="I891" s="338"/>
      <c r="J891" s="313"/>
      <c r="K891" s="310"/>
      <c r="L891" s="314" t="s">
        <v>649</v>
      </c>
    </row>
    <row r="892" spans="2:12">
      <c r="B892" s="315" t="s">
        <v>4923</v>
      </c>
      <c r="C892" s="310" t="s">
        <v>4401</v>
      </c>
      <c r="D892" s="310"/>
      <c r="E892" s="309"/>
      <c r="F892" s="310"/>
      <c r="G892" s="309"/>
      <c r="H892" s="316">
        <v>7214145</v>
      </c>
      <c r="I892" s="338"/>
      <c r="J892" s="313"/>
      <c r="K892" s="310"/>
      <c r="L892" s="314" t="s">
        <v>649</v>
      </c>
    </row>
    <row r="893" spans="2:12">
      <c r="B893" s="315" t="s">
        <v>4861</v>
      </c>
      <c r="C893" s="310" t="s">
        <v>4862</v>
      </c>
      <c r="D893" s="310"/>
      <c r="E893" s="309"/>
      <c r="F893" s="310"/>
      <c r="G893" s="309"/>
      <c r="H893" s="316">
        <v>4573824</v>
      </c>
      <c r="I893" s="338"/>
      <c r="J893" s="313"/>
      <c r="K893" s="310"/>
      <c r="L893" s="314" t="s">
        <v>649</v>
      </c>
    </row>
    <row r="894" spans="2:12">
      <c r="B894" s="315" t="s">
        <v>4675</v>
      </c>
      <c r="C894" s="310" t="s">
        <v>4828</v>
      </c>
      <c r="D894" s="310"/>
      <c r="E894" s="309"/>
      <c r="F894" s="310"/>
      <c r="G894" s="309"/>
      <c r="H894" s="316">
        <v>368633</v>
      </c>
      <c r="I894" s="338"/>
      <c r="J894" s="313"/>
      <c r="K894" s="310"/>
      <c r="L894" s="314" t="s">
        <v>649</v>
      </c>
    </row>
    <row r="895" spans="2:12">
      <c r="B895" s="315" t="s">
        <v>470</v>
      </c>
      <c r="C895" s="310" t="s">
        <v>4831</v>
      </c>
      <c r="D895" s="310"/>
      <c r="E895" s="309"/>
      <c r="F895" s="310"/>
      <c r="G895" s="309"/>
      <c r="H895" s="316">
        <v>52852789</v>
      </c>
      <c r="I895" s="338"/>
      <c r="J895" s="313"/>
      <c r="K895" s="310"/>
      <c r="L895" s="314" t="s">
        <v>649</v>
      </c>
    </row>
    <row r="896" spans="2:12">
      <c r="B896" s="315" t="s">
        <v>4829</v>
      </c>
      <c r="C896" s="310" t="s">
        <v>4830</v>
      </c>
      <c r="D896" s="310"/>
      <c r="E896" s="309"/>
      <c r="F896" s="310"/>
      <c r="G896" s="309"/>
      <c r="H896" s="316">
        <v>3301649</v>
      </c>
      <c r="I896" s="338"/>
      <c r="J896" s="313"/>
      <c r="K896" s="310"/>
      <c r="L896" s="314" t="s">
        <v>649</v>
      </c>
    </row>
    <row r="897" spans="2:12">
      <c r="B897" s="315" t="s">
        <v>4841</v>
      </c>
      <c r="C897" s="310" t="s">
        <v>4842</v>
      </c>
      <c r="D897" s="310"/>
      <c r="E897" s="309"/>
      <c r="F897" s="310"/>
      <c r="G897" s="309"/>
      <c r="H897" s="316">
        <v>25786941</v>
      </c>
      <c r="I897" s="338"/>
      <c r="J897" s="313"/>
      <c r="K897" s="310"/>
      <c r="L897" s="314" t="s">
        <v>649</v>
      </c>
    </row>
    <row r="898" spans="2:12">
      <c r="B898" s="315" t="s">
        <v>4839</v>
      </c>
      <c r="C898" s="310" t="s">
        <v>4840</v>
      </c>
      <c r="D898" s="310"/>
      <c r="E898" s="309"/>
      <c r="F898" s="310"/>
      <c r="G898" s="309"/>
      <c r="H898" s="316">
        <v>4056550</v>
      </c>
      <c r="I898" s="338"/>
      <c r="J898" s="313"/>
      <c r="K898" s="310"/>
      <c r="L898" s="314" t="s">
        <v>649</v>
      </c>
    </row>
    <row r="899" spans="2:12">
      <c r="B899" s="315" t="s">
        <v>4843</v>
      </c>
      <c r="C899" s="310" t="s">
        <v>4844</v>
      </c>
      <c r="D899" s="310"/>
      <c r="E899" s="309"/>
      <c r="F899" s="310"/>
      <c r="G899" s="309"/>
      <c r="H899" s="316">
        <v>273432571</v>
      </c>
      <c r="I899" s="338"/>
      <c r="J899" s="313"/>
      <c r="K899" s="310"/>
      <c r="L899" s="314" t="s">
        <v>649</v>
      </c>
    </row>
    <row r="900" spans="2:12">
      <c r="B900" s="315" t="s">
        <v>576</v>
      </c>
      <c r="C900" s="310" t="s">
        <v>4866</v>
      </c>
      <c r="D900" s="310"/>
      <c r="E900" s="309"/>
      <c r="F900" s="310"/>
      <c r="G900" s="309"/>
      <c r="H900" s="316">
        <v>115257540</v>
      </c>
      <c r="I900" s="338"/>
      <c r="J900" s="313"/>
      <c r="K900" s="310"/>
      <c r="L900" s="314" t="s">
        <v>649</v>
      </c>
    </row>
    <row r="901" spans="2:12">
      <c r="B901" s="315" t="s">
        <v>4915</v>
      </c>
      <c r="C901" s="310" t="s">
        <v>4916</v>
      </c>
      <c r="D901" s="310"/>
      <c r="E901" s="309"/>
      <c r="F901" s="310"/>
      <c r="G901" s="309"/>
      <c r="H901" s="316">
        <v>9494175</v>
      </c>
      <c r="I901" s="338"/>
      <c r="J901" s="313"/>
      <c r="K901" s="310"/>
      <c r="L901" s="314" t="s">
        <v>649</v>
      </c>
    </row>
    <row r="902" spans="2:12">
      <c r="B902" s="315" t="s">
        <v>4829</v>
      </c>
      <c r="C902" s="310" t="s">
        <v>4830</v>
      </c>
      <c r="D902" s="310"/>
      <c r="E902" s="309"/>
      <c r="F902" s="310"/>
      <c r="G902" s="309"/>
      <c r="H902" s="316">
        <v>1261755</v>
      </c>
      <c r="I902" s="338"/>
      <c r="J902" s="313"/>
      <c r="K902" s="310"/>
      <c r="L902" s="314" t="s">
        <v>649</v>
      </c>
    </row>
    <row r="903" spans="2:12">
      <c r="B903" s="315" t="s">
        <v>4396</v>
      </c>
      <c r="C903" s="310" t="s">
        <v>4899</v>
      </c>
      <c r="D903" s="310"/>
      <c r="E903" s="309"/>
      <c r="F903" s="310"/>
      <c r="G903" s="309"/>
      <c r="H903" s="316">
        <v>2342596</v>
      </c>
      <c r="I903" s="338"/>
      <c r="J903" s="313"/>
      <c r="K903" s="310"/>
      <c r="L903" s="314" t="s">
        <v>649</v>
      </c>
    </row>
    <row r="904" spans="2:12">
      <c r="B904" s="315" t="s">
        <v>4948</v>
      </c>
      <c r="C904" s="310" t="s">
        <v>4949</v>
      </c>
      <c r="D904" s="310"/>
      <c r="E904" s="309"/>
      <c r="F904" s="310"/>
      <c r="G904" s="309"/>
      <c r="H904" s="316">
        <v>11034904</v>
      </c>
      <c r="I904" s="338"/>
      <c r="J904" s="313"/>
      <c r="K904" s="310"/>
      <c r="L904" s="314" t="s">
        <v>649</v>
      </c>
    </row>
    <row r="905" spans="2:12">
      <c r="B905" s="315" t="s">
        <v>4839</v>
      </c>
      <c r="C905" s="310" t="s">
        <v>4840</v>
      </c>
      <c r="D905" s="310"/>
      <c r="E905" s="309"/>
      <c r="F905" s="310"/>
      <c r="G905" s="309"/>
      <c r="H905" s="316">
        <v>1355248</v>
      </c>
      <c r="I905" s="338"/>
      <c r="J905" s="313"/>
      <c r="K905" s="310"/>
      <c r="L905" s="314" t="s">
        <v>649</v>
      </c>
    </row>
    <row r="906" spans="2:12">
      <c r="B906" s="315" t="s">
        <v>4863</v>
      </c>
      <c r="C906" s="310" t="s">
        <v>4864</v>
      </c>
      <c r="D906" s="310"/>
      <c r="E906" s="309"/>
      <c r="F906" s="310"/>
      <c r="G906" s="309"/>
      <c r="H906" s="316">
        <v>4993756</v>
      </c>
      <c r="I906" s="338"/>
      <c r="J906" s="313"/>
      <c r="K906" s="310"/>
      <c r="L906" s="314" t="s">
        <v>649</v>
      </c>
    </row>
    <row r="907" spans="2:12">
      <c r="B907" s="315" t="s">
        <v>4887</v>
      </c>
      <c r="C907" s="310" t="s">
        <v>4888</v>
      </c>
      <c r="D907" s="310"/>
      <c r="E907" s="309"/>
      <c r="F907" s="310"/>
      <c r="G907" s="309"/>
      <c r="H907" s="316">
        <v>15473805</v>
      </c>
      <c r="I907" s="338"/>
      <c r="J907" s="313"/>
      <c r="K907" s="310"/>
      <c r="L907" s="314" t="s">
        <v>649</v>
      </c>
    </row>
    <row r="908" spans="2:12">
      <c r="B908" s="315" t="s">
        <v>4835</v>
      </c>
      <c r="C908" s="310" t="s">
        <v>4836</v>
      </c>
      <c r="D908" s="310"/>
      <c r="E908" s="309"/>
      <c r="F908" s="310"/>
      <c r="G908" s="309"/>
      <c r="H908" s="316">
        <v>1079968</v>
      </c>
      <c r="I908" s="338"/>
      <c r="J908" s="313"/>
      <c r="K908" s="310"/>
      <c r="L908" s="314" t="s">
        <v>649</v>
      </c>
    </row>
    <row r="909" spans="2:12">
      <c r="B909" s="315" t="s">
        <v>4923</v>
      </c>
      <c r="C909" s="310" t="s">
        <v>4401</v>
      </c>
      <c r="D909" s="310"/>
      <c r="E909" s="309"/>
      <c r="F909" s="310"/>
      <c r="G909" s="309"/>
      <c r="H909" s="316">
        <v>16924035</v>
      </c>
      <c r="I909" s="338"/>
      <c r="J909" s="313"/>
      <c r="K909" s="310"/>
      <c r="L909" s="314" t="s">
        <v>649</v>
      </c>
    </row>
    <row r="910" spans="2:12">
      <c r="B910" s="315" t="s">
        <v>4967</v>
      </c>
      <c r="C910" s="310" t="s">
        <v>4968</v>
      </c>
      <c r="D910" s="310"/>
      <c r="E910" s="309"/>
      <c r="F910" s="310"/>
      <c r="G910" s="309"/>
      <c r="H910" s="316">
        <v>3954452</v>
      </c>
      <c r="I910" s="338"/>
      <c r="J910" s="313"/>
      <c r="K910" s="310"/>
      <c r="L910" s="314" t="s">
        <v>649</v>
      </c>
    </row>
    <row r="911" spans="2:12">
      <c r="B911" s="315" t="s">
        <v>464</v>
      </c>
      <c r="C911" s="310" t="s">
        <v>465</v>
      </c>
      <c r="D911" s="310"/>
      <c r="E911" s="309"/>
      <c r="F911" s="310"/>
      <c r="G911" s="309"/>
      <c r="H911" s="316">
        <v>109730052</v>
      </c>
      <c r="I911" s="338"/>
      <c r="J911" s="313"/>
      <c r="K911" s="310"/>
      <c r="L911" s="314" t="s">
        <v>649</v>
      </c>
    </row>
    <row r="912" spans="2:12">
      <c r="B912" s="315" t="s">
        <v>4906</v>
      </c>
      <c r="C912" s="310" t="s">
        <v>4907</v>
      </c>
      <c r="D912" s="310"/>
      <c r="E912" s="309"/>
      <c r="F912" s="310"/>
      <c r="G912" s="309"/>
      <c r="H912" s="316">
        <v>8229472</v>
      </c>
      <c r="I912" s="338"/>
      <c r="J912" s="313"/>
      <c r="K912" s="310"/>
      <c r="L912" s="314" t="s">
        <v>649</v>
      </c>
    </row>
    <row r="913" spans="2:12">
      <c r="B913" s="315" t="s">
        <v>608</v>
      </c>
      <c r="C913" s="310" t="s">
        <v>4890</v>
      </c>
      <c r="D913" s="310"/>
      <c r="E913" s="309"/>
      <c r="F913" s="310"/>
      <c r="G913" s="309"/>
      <c r="H913" s="316">
        <v>422835834</v>
      </c>
      <c r="I913" s="338"/>
      <c r="J913" s="313"/>
      <c r="K913" s="310"/>
      <c r="L913" s="314" t="s">
        <v>649</v>
      </c>
    </row>
    <row r="914" spans="2:12">
      <c r="B914" s="315" t="s">
        <v>485</v>
      </c>
      <c r="C914" s="310" t="s">
        <v>4872</v>
      </c>
      <c r="D914" s="310"/>
      <c r="E914" s="309"/>
      <c r="F914" s="310"/>
      <c r="G914" s="309"/>
      <c r="H914" s="316">
        <v>112586111</v>
      </c>
      <c r="I914" s="338"/>
      <c r="J914" s="313"/>
      <c r="K914" s="310"/>
      <c r="L914" s="314" t="s">
        <v>649</v>
      </c>
    </row>
    <row r="915" spans="2:12">
      <c r="B915" s="315" t="s">
        <v>576</v>
      </c>
      <c r="C915" s="310" t="s">
        <v>4866</v>
      </c>
      <c r="D915" s="310"/>
      <c r="E915" s="309"/>
      <c r="F915" s="310"/>
      <c r="G915" s="309"/>
      <c r="H915" s="316">
        <v>65493818</v>
      </c>
      <c r="I915" s="338"/>
      <c r="J915" s="313"/>
      <c r="K915" s="310"/>
      <c r="L915" s="314" t="s">
        <v>649</v>
      </c>
    </row>
    <row r="916" spans="2:12">
      <c r="B916" s="315" t="s">
        <v>4824</v>
      </c>
      <c r="C916" s="310" t="s">
        <v>4825</v>
      </c>
      <c r="D916" s="310"/>
      <c r="E916" s="309"/>
      <c r="F916" s="310"/>
      <c r="G916" s="309"/>
      <c r="H916" s="316">
        <v>6131284</v>
      </c>
      <c r="I916" s="338"/>
      <c r="J916" s="313"/>
      <c r="K916" s="310"/>
      <c r="L916" s="314" t="s">
        <v>649</v>
      </c>
    </row>
    <row r="917" spans="2:12">
      <c r="B917" s="315" t="s">
        <v>4822</v>
      </c>
      <c r="C917" s="310" t="s">
        <v>4823</v>
      </c>
      <c r="D917" s="310"/>
      <c r="E917" s="309"/>
      <c r="F917" s="310"/>
      <c r="G917" s="309"/>
      <c r="H917" s="316">
        <v>14891520</v>
      </c>
      <c r="I917" s="338"/>
      <c r="J917" s="313"/>
      <c r="K917" s="310"/>
      <c r="L917" s="314" t="s">
        <v>649</v>
      </c>
    </row>
    <row r="918" spans="2:12">
      <c r="B918" s="315" t="s">
        <v>4928</v>
      </c>
      <c r="C918" s="310" t="s">
        <v>458</v>
      </c>
      <c r="D918" s="310"/>
      <c r="E918" s="309"/>
      <c r="F918" s="310"/>
      <c r="G918" s="309"/>
      <c r="H918" s="316">
        <v>65638340</v>
      </c>
      <c r="I918" s="338"/>
      <c r="J918" s="313"/>
      <c r="K918" s="310"/>
      <c r="L918" s="314" t="s">
        <v>649</v>
      </c>
    </row>
    <row r="919" spans="2:12">
      <c r="B919" s="315" t="s">
        <v>4910</v>
      </c>
      <c r="C919" s="310" t="s">
        <v>4911</v>
      </c>
      <c r="D919" s="310"/>
      <c r="E919" s="309"/>
      <c r="F919" s="310"/>
      <c r="G919" s="309"/>
      <c r="H919" s="316">
        <v>3324000</v>
      </c>
      <c r="I919" s="338"/>
      <c r="J919" s="313"/>
      <c r="K919" s="310"/>
      <c r="L919" s="314" t="s">
        <v>649</v>
      </c>
    </row>
    <row r="920" spans="2:12">
      <c r="B920" s="315" t="s">
        <v>4885</v>
      </c>
      <c r="C920" s="310" t="s">
        <v>4886</v>
      </c>
      <c r="D920" s="310"/>
      <c r="E920" s="309"/>
      <c r="F920" s="310"/>
      <c r="G920" s="309"/>
      <c r="H920" s="316">
        <v>41710915</v>
      </c>
      <c r="I920" s="338"/>
      <c r="J920" s="313"/>
      <c r="K920" s="310"/>
      <c r="L920" s="314" t="s">
        <v>649</v>
      </c>
    </row>
    <row r="921" spans="2:12">
      <c r="B921" s="315" t="s">
        <v>433</v>
      </c>
      <c r="C921" s="310" t="s">
        <v>4929</v>
      </c>
      <c r="D921" s="310"/>
      <c r="E921" s="309"/>
      <c r="F921" s="310"/>
      <c r="G921" s="309"/>
      <c r="H921" s="316">
        <v>481336391</v>
      </c>
      <c r="I921" s="338"/>
      <c r="J921" s="313"/>
      <c r="K921" s="310"/>
      <c r="L921" s="314" t="s">
        <v>649</v>
      </c>
    </row>
    <row r="922" spans="2:12">
      <c r="B922" s="315" t="s">
        <v>470</v>
      </c>
      <c r="C922" s="310" t="s">
        <v>4831</v>
      </c>
      <c r="D922" s="310"/>
      <c r="E922" s="309"/>
      <c r="F922" s="310"/>
      <c r="G922" s="309"/>
      <c r="H922" s="316">
        <v>36121328</v>
      </c>
      <c r="I922" s="338"/>
      <c r="J922" s="313"/>
      <c r="K922" s="310"/>
      <c r="L922" s="314" t="s">
        <v>649</v>
      </c>
    </row>
    <row r="923" spans="2:12">
      <c r="B923" s="315" t="s">
        <v>4430</v>
      </c>
      <c r="C923" s="310" t="s">
        <v>4922</v>
      </c>
      <c r="D923" s="310"/>
      <c r="E923" s="309"/>
      <c r="F923" s="310"/>
      <c r="G923" s="309"/>
      <c r="H923" s="316">
        <v>9322126</v>
      </c>
      <c r="I923" s="338"/>
      <c r="J923" s="313"/>
      <c r="K923" s="310"/>
      <c r="L923" s="314" t="s">
        <v>649</v>
      </c>
    </row>
    <row r="924" spans="2:12">
      <c r="B924" s="315" t="s">
        <v>4946</v>
      </c>
      <c r="C924" s="310" t="s">
        <v>4947</v>
      </c>
      <c r="D924" s="310"/>
      <c r="E924" s="309"/>
      <c r="F924" s="310"/>
      <c r="G924" s="309"/>
      <c r="H924" s="316">
        <v>9972000</v>
      </c>
      <c r="I924" s="338"/>
      <c r="J924" s="313"/>
      <c r="K924" s="310"/>
      <c r="L924" s="314" t="s">
        <v>649</v>
      </c>
    </row>
    <row r="925" spans="2:12">
      <c r="B925" s="315" t="s">
        <v>4843</v>
      </c>
      <c r="C925" s="310" t="s">
        <v>4844</v>
      </c>
      <c r="D925" s="310"/>
      <c r="E925" s="309"/>
      <c r="F925" s="310"/>
      <c r="G925" s="309"/>
      <c r="H925" s="316">
        <v>136449479</v>
      </c>
      <c r="I925" s="338"/>
      <c r="J925" s="313"/>
      <c r="K925" s="310"/>
      <c r="L925" s="314" t="s">
        <v>649</v>
      </c>
    </row>
    <row r="926" spans="2:12">
      <c r="B926" s="315" t="s">
        <v>4430</v>
      </c>
      <c r="C926" s="310" t="s">
        <v>4922</v>
      </c>
      <c r="D926" s="310"/>
      <c r="E926" s="309"/>
      <c r="F926" s="310"/>
      <c r="G926" s="309"/>
      <c r="H926" s="316">
        <v>27852101</v>
      </c>
      <c r="I926" s="338"/>
      <c r="J926" s="313"/>
      <c r="K926" s="310"/>
      <c r="L926" s="314" t="s">
        <v>649</v>
      </c>
    </row>
    <row r="927" spans="2:12">
      <c r="B927" s="315" t="s">
        <v>4430</v>
      </c>
      <c r="C927" s="310" t="s">
        <v>4922</v>
      </c>
      <c r="D927" s="310"/>
      <c r="E927" s="309"/>
      <c r="F927" s="310"/>
      <c r="G927" s="309"/>
      <c r="H927" s="316">
        <v>26152651</v>
      </c>
      <c r="I927" s="338"/>
      <c r="J927" s="313"/>
      <c r="K927" s="310"/>
      <c r="L927" s="314" t="s">
        <v>649</v>
      </c>
    </row>
    <row r="928" spans="2:12">
      <c r="B928" s="315" t="s">
        <v>576</v>
      </c>
      <c r="C928" s="310" t="s">
        <v>4866</v>
      </c>
      <c r="D928" s="310"/>
      <c r="E928" s="309"/>
      <c r="F928" s="310"/>
      <c r="G928" s="309"/>
      <c r="H928" s="316">
        <v>213589427</v>
      </c>
      <c r="I928" s="338"/>
      <c r="J928" s="313"/>
      <c r="K928" s="310"/>
      <c r="L928" s="314" t="s">
        <v>649</v>
      </c>
    </row>
    <row r="929" spans="2:12">
      <c r="B929" s="315" t="s">
        <v>4843</v>
      </c>
      <c r="C929" s="310" t="s">
        <v>4844</v>
      </c>
      <c r="D929" s="310"/>
      <c r="E929" s="309"/>
      <c r="F929" s="310"/>
      <c r="G929" s="309"/>
      <c r="H929" s="316">
        <v>144288487</v>
      </c>
      <c r="I929" s="338"/>
      <c r="J929" s="313"/>
      <c r="K929" s="310"/>
      <c r="L929" s="314" t="s">
        <v>649</v>
      </c>
    </row>
    <row r="930" spans="2:12">
      <c r="B930" s="315" t="s">
        <v>4928</v>
      </c>
      <c r="C930" s="310" t="s">
        <v>458</v>
      </c>
      <c r="D930" s="310"/>
      <c r="E930" s="309"/>
      <c r="F930" s="310"/>
      <c r="G930" s="309"/>
      <c r="H930" s="316">
        <v>153825770</v>
      </c>
      <c r="I930" s="338"/>
      <c r="J930" s="313"/>
      <c r="K930" s="310"/>
      <c r="L930" s="314" t="s">
        <v>649</v>
      </c>
    </row>
    <row r="931" spans="2:12">
      <c r="B931" s="315" t="s">
        <v>4928</v>
      </c>
      <c r="C931" s="310" t="s">
        <v>458</v>
      </c>
      <c r="D931" s="310"/>
      <c r="E931" s="309"/>
      <c r="F931" s="310"/>
      <c r="G931" s="309"/>
      <c r="H931" s="316">
        <v>39359922</v>
      </c>
      <c r="I931" s="338"/>
      <c r="J931" s="313"/>
      <c r="K931" s="310"/>
      <c r="L931" s="314" t="s">
        <v>649</v>
      </c>
    </row>
    <row r="932" spans="2:12">
      <c r="B932" s="315" t="s">
        <v>4822</v>
      </c>
      <c r="C932" s="310" t="s">
        <v>4823</v>
      </c>
      <c r="D932" s="310"/>
      <c r="E932" s="309"/>
      <c r="F932" s="310"/>
      <c r="G932" s="309"/>
      <c r="H932" s="316">
        <v>7903032</v>
      </c>
      <c r="I932" s="338"/>
      <c r="J932" s="313"/>
      <c r="K932" s="310"/>
      <c r="L932" s="314" t="s">
        <v>649</v>
      </c>
    </row>
    <row r="933" spans="2:12">
      <c r="B933" s="315" t="s">
        <v>4841</v>
      </c>
      <c r="C933" s="310" t="s">
        <v>4842</v>
      </c>
      <c r="D933" s="310"/>
      <c r="E933" s="309"/>
      <c r="F933" s="310"/>
      <c r="G933" s="309"/>
      <c r="H933" s="316">
        <v>20680185</v>
      </c>
      <c r="I933" s="338"/>
      <c r="J933" s="313"/>
      <c r="K933" s="310"/>
      <c r="L933" s="314" t="s">
        <v>649</v>
      </c>
    </row>
    <row r="934" spans="2:12">
      <c r="B934" s="315" t="s">
        <v>4977</v>
      </c>
      <c r="C934" s="310" t="s">
        <v>4978</v>
      </c>
      <c r="D934" s="310"/>
      <c r="E934" s="309"/>
      <c r="F934" s="310"/>
      <c r="G934" s="309"/>
      <c r="H934" s="316">
        <v>1163360</v>
      </c>
      <c r="I934" s="338"/>
      <c r="J934" s="313"/>
      <c r="K934" s="310"/>
      <c r="L934" s="314" t="s">
        <v>649</v>
      </c>
    </row>
    <row r="935" spans="2:12">
      <c r="B935" s="315" t="s">
        <v>576</v>
      </c>
      <c r="C935" s="310" t="s">
        <v>4866</v>
      </c>
      <c r="D935" s="310"/>
      <c r="E935" s="309"/>
      <c r="F935" s="310"/>
      <c r="G935" s="309"/>
      <c r="H935" s="316">
        <v>7498258</v>
      </c>
      <c r="I935" s="338"/>
      <c r="J935" s="313"/>
      <c r="K935" s="310"/>
      <c r="L935" s="314" t="s">
        <v>649</v>
      </c>
    </row>
    <row r="936" spans="2:12">
      <c r="B936" s="315" t="s">
        <v>4870</v>
      </c>
      <c r="C936" s="310" t="s">
        <v>4871</v>
      </c>
      <c r="D936" s="310"/>
      <c r="E936" s="309"/>
      <c r="F936" s="310"/>
      <c r="G936" s="309"/>
      <c r="H936" s="316">
        <v>6481911</v>
      </c>
      <c r="I936" s="338"/>
      <c r="J936" s="313"/>
      <c r="K936" s="310"/>
      <c r="L936" s="314" t="s">
        <v>649</v>
      </c>
    </row>
    <row r="937" spans="2:12">
      <c r="B937" s="315" t="s">
        <v>470</v>
      </c>
      <c r="C937" s="310" t="s">
        <v>4831</v>
      </c>
      <c r="D937" s="310"/>
      <c r="E937" s="309"/>
      <c r="F937" s="310"/>
      <c r="G937" s="309"/>
      <c r="H937" s="316">
        <v>2070185</v>
      </c>
      <c r="I937" s="338"/>
      <c r="J937" s="313"/>
      <c r="K937" s="310"/>
      <c r="L937" s="314" t="s">
        <v>649</v>
      </c>
    </row>
    <row r="938" spans="2:12">
      <c r="B938" s="315" t="s">
        <v>4939</v>
      </c>
      <c r="C938" s="310" t="s">
        <v>4940</v>
      </c>
      <c r="D938" s="310"/>
      <c r="E938" s="309"/>
      <c r="F938" s="310"/>
      <c r="G938" s="309"/>
      <c r="H938" s="316">
        <v>72823333</v>
      </c>
      <c r="I938" s="338"/>
      <c r="J938" s="313"/>
      <c r="K938" s="310"/>
      <c r="L938" s="314" t="s">
        <v>649</v>
      </c>
    </row>
    <row r="939" spans="2:12">
      <c r="B939" s="315" t="s">
        <v>4979</v>
      </c>
      <c r="C939" s="310" t="s">
        <v>4980</v>
      </c>
      <c r="D939" s="310"/>
      <c r="E939" s="309"/>
      <c r="F939" s="310"/>
      <c r="G939" s="309"/>
      <c r="H939" s="316">
        <v>30292720</v>
      </c>
      <c r="I939" s="338"/>
      <c r="J939" s="313"/>
      <c r="K939" s="310"/>
      <c r="L939" s="314" t="s">
        <v>649</v>
      </c>
    </row>
    <row r="940" spans="2:12">
      <c r="B940" s="315" t="s">
        <v>4396</v>
      </c>
      <c r="C940" s="310" t="s">
        <v>4899</v>
      </c>
      <c r="D940" s="310"/>
      <c r="E940" s="309"/>
      <c r="F940" s="310"/>
      <c r="G940" s="309"/>
      <c r="H940" s="316">
        <v>20055952</v>
      </c>
      <c r="I940" s="338"/>
      <c r="J940" s="313"/>
      <c r="K940" s="310"/>
      <c r="L940" s="314" t="s">
        <v>649</v>
      </c>
    </row>
    <row r="941" spans="2:12">
      <c r="B941" s="315" t="s">
        <v>576</v>
      </c>
      <c r="C941" s="310" t="s">
        <v>4866</v>
      </c>
      <c r="D941" s="310"/>
      <c r="E941" s="309"/>
      <c r="F941" s="310"/>
      <c r="G941" s="309"/>
      <c r="H941" s="316">
        <v>213589427</v>
      </c>
      <c r="I941" s="338"/>
      <c r="J941" s="313"/>
      <c r="K941" s="310"/>
      <c r="L941" s="314" t="s">
        <v>649</v>
      </c>
    </row>
    <row r="942" spans="2:12">
      <c r="B942" s="315" t="s">
        <v>4430</v>
      </c>
      <c r="C942" s="310" t="s">
        <v>4922</v>
      </c>
      <c r="D942" s="310"/>
      <c r="E942" s="309"/>
      <c r="F942" s="310"/>
      <c r="G942" s="309"/>
      <c r="H942" s="316">
        <v>353024026</v>
      </c>
      <c r="I942" s="338"/>
      <c r="J942" s="313"/>
      <c r="K942" s="310"/>
      <c r="L942" s="314" t="s">
        <v>649</v>
      </c>
    </row>
    <row r="943" spans="2:12">
      <c r="B943" s="315" t="s">
        <v>4430</v>
      </c>
      <c r="C943" s="310" t="s">
        <v>4922</v>
      </c>
      <c r="D943" s="310"/>
      <c r="E943" s="309"/>
      <c r="F943" s="310"/>
      <c r="G943" s="309"/>
      <c r="H943" s="316">
        <v>8860144</v>
      </c>
      <c r="I943" s="338"/>
      <c r="J943" s="313"/>
      <c r="K943" s="310"/>
      <c r="L943" s="314" t="s">
        <v>649</v>
      </c>
    </row>
    <row r="944" spans="2:12">
      <c r="B944" s="315" t="s">
        <v>4430</v>
      </c>
      <c r="C944" s="310" t="s">
        <v>4922</v>
      </c>
      <c r="D944" s="310"/>
      <c r="E944" s="309"/>
      <c r="F944" s="310"/>
      <c r="G944" s="309"/>
      <c r="H944" s="316">
        <v>18668962</v>
      </c>
      <c r="I944" s="338"/>
      <c r="J944" s="313"/>
      <c r="K944" s="310"/>
      <c r="L944" s="314" t="s">
        <v>649</v>
      </c>
    </row>
    <row r="945" spans="2:12">
      <c r="B945" s="315" t="s">
        <v>4430</v>
      </c>
      <c r="C945" s="310" t="s">
        <v>4922</v>
      </c>
      <c r="D945" s="310"/>
      <c r="E945" s="309"/>
      <c r="F945" s="310"/>
      <c r="G945" s="309"/>
      <c r="H945" s="316">
        <v>7972321</v>
      </c>
      <c r="I945" s="338"/>
      <c r="J945" s="313"/>
      <c r="K945" s="310"/>
      <c r="L945" s="314" t="s">
        <v>649</v>
      </c>
    </row>
    <row r="946" spans="2:12">
      <c r="B946" s="315" t="s">
        <v>485</v>
      </c>
      <c r="C946" s="310" t="s">
        <v>4872</v>
      </c>
      <c r="D946" s="310"/>
      <c r="E946" s="309"/>
      <c r="F946" s="310"/>
      <c r="G946" s="309"/>
      <c r="H946" s="316">
        <v>3147432</v>
      </c>
      <c r="I946" s="338"/>
      <c r="J946" s="313"/>
      <c r="K946" s="310"/>
      <c r="L946" s="314" t="s">
        <v>649</v>
      </c>
    </row>
    <row r="947" spans="2:12">
      <c r="B947" s="315" t="s">
        <v>576</v>
      </c>
      <c r="C947" s="310" t="s">
        <v>4866</v>
      </c>
      <c r="D947" s="310"/>
      <c r="E947" s="309"/>
      <c r="F947" s="310"/>
      <c r="G947" s="309"/>
      <c r="H947" s="316">
        <v>24433121</v>
      </c>
      <c r="I947" s="338"/>
      <c r="J947" s="313"/>
      <c r="K947" s="310"/>
      <c r="L947" s="314" t="s">
        <v>649</v>
      </c>
    </row>
    <row r="948" spans="2:12">
      <c r="B948" s="315" t="s">
        <v>4981</v>
      </c>
      <c r="C948" s="310" t="s">
        <v>4982</v>
      </c>
      <c r="D948" s="310"/>
      <c r="E948" s="309"/>
      <c r="F948" s="310"/>
      <c r="G948" s="309"/>
      <c r="H948" s="316">
        <v>1648020</v>
      </c>
      <c r="I948" s="338"/>
      <c r="J948" s="313"/>
      <c r="K948" s="310"/>
      <c r="L948" s="314" t="s">
        <v>649</v>
      </c>
    </row>
    <row r="949" spans="2:12">
      <c r="B949" s="315" t="s">
        <v>4983</v>
      </c>
      <c r="C949" s="310" t="s">
        <v>4984</v>
      </c>
      <c r="D949" s="310"/>
      <c r="E949" s="309"/>
      <c r="F949" s="310"/>
      <c r="G949" s="309"/>
      <c r="H949" s="316">
        <v>34875962</v>
      </c>
      <c r="I949" s="338"/>
      <c r="J949" s="313"/>
      <c r="K949" s="310"/>
      <c r="L949" s="314" t="s">
        <v>649</v>
      </c>
    </row>
    <row r="950" spans="2:12">
      <c r="B950" s="315" t="s">
        <v>4985</v>
      </c>
      <c r="C950" s="310" t="s">
        <v>4986</v>
      </c>
      <c r="D950" s="310"/>
      <c r="E950" s="309"/>
      <c r="F950" s="310"/>
      <c r="G950" s="309"/>
      <c r="H950" s="316">
        <v>42547200</v>
      </c>
      <c r="I950" s="338"/>
      <c r="J950" s="313"/>
      <c r="K950" s="310"/>
      <c r="L950" s="314" t="s">
        <v>649</v>
      </c>
    </row>
    <row r="951" spans="2:12">
      <c r="B951" s="315" t="s">
        <v>4851</v>
      </c>
      <c r="C951" s="310" t="s">
        <v>4852</v>
      </c>
      <c r="D951" s="310"/>
      <c r="E951" s="309"/>
      <c r="F951" s="310"/>
      <c r="G951" s="309"/>
      <c r="H951" s="316">
        <v>9273960</v>
      </c>
      <c r="I951" s="338"/>
      <c r="J951" s="313"/>
      <c r="K951" s="310"/>
      <c r="L951" s="314" t="s">
        <v>649</v>
      </c>
    </row>
    <row r="952" spans="2:12">
      <c r="B952" s="315" t="s">
        <v>474</v>
      </c>
      <c r="C952" s="310" t="s">
        <v>4865</v>
      </c>
      <c r="D952" s="310"/>
      <c r="E952" s="309"/>
      <c r="F952" s="310"/>
      <c r="G952" s="309"/>
      <c r="H952" s="316">
        <v>71377544</v>
      </c>
      <c r="I952" s="338"/>
      <c r="J952" s="313"/>
      <c r="K952" s="310"/>
      <c r="L952" s="314" t="s">
        <v>649</v>
      </c>
    </row>
    <row r="953" spans="2:12">
      <c r="B953" s="315" t="s">
        <v>4843</v>
      </c>
      <c r="C953" s="310" t="s">
        <v>4844</v>
      </c>
      <c r="D953" s="310"/>
      <c r="E953" s="309"/>
      <c r="F953" s="310"/>
      <c r="G953" s="309"/>
      <c r="H953" s="316">
        <v>81685515</v>
      </c>
      <c r="I953" s="338"/>
      <c r="J953" s="313"/>
      <c r="K953" s="310"/>
      <c r="L953" s="314" t="s">
        <v>649</v>
      </c>
    </row>
    <row r="954" spans="2:12">
      <c r="B954" s="315" t="s">
        <v>4829</v>
      </c>
      <c r="C954" s="310" t="s">
        <v>4830</v>
      </c>
      <c r="D954" s="310"/>
      <c r="E954" s="309"/>
      <c r="F954" s="310"/>
      <c r="G954" s="309"/>
      <c r="H954" s="316">
        <v>491320</v>
      </c>
      <c r="I954" s="338"/>
      <c r="J954" s="313"/>
      <c r="K954" s="310"/>
      <c r="L954" s="314" t="s">
        <v>649</v>
      </c>
    </row>
    <row r="955" spans="2:12">
      <c r="B955" s="315" t="s">
        <v>4876</v>
      </c>
      <c r="C955" s="310" t="s">
        <v>4877</v>
      </c>
      <c r="D955" s="310"/>
      <c r="E955" s="309"/>
      <c r="F955" s="310"/>
      <c r="G955" s="309"/>
      <c r="H955" s="316">
        <v>15484300</v>
      </c>
      <c r="I955" s="338"/>
      <c r="J955" s="313"/>
      <c r="K955" s="310"/>
      <c r="L955" s="314" t="s">
        <v>649</v>
      </c>
    </row>
    <row r="956" spans="2:12">
      <c r="B956" s="315" t="s">
        <v>4829</v>
      </c>
      <c r="C956" s="310" t="s">
        <v>4830</v>
      </c>
      <c r="D956" s="310"/>
      <c r="E956" s="309"/>
      <c r="F956" s="310"/>
      <c r="G956" s="309"/>
      <c r="H956" s="316">
        <v>1977202</v>
      </c>
      <c r="I956" s="338"/>
      <c r="J956" s="313"/>
      <c r="K956" s="310"/>
      <c r="L956" s="314" t="s">
        <v>649</v>
      </c>
    </row>
    <row r="957" spans="2:12">
      <c r="B957" s="315" t="s">
        <v>4915</v>
      </c>
      <c r="C957" s="310" t="s">
        <v>4916</v>
      </c>
      <c r="D957" s="310"/>
      <c r="E957" s="309"/>
      <c r="F957" s="310"/>
      <c r="G957" s="309"/>
      <c r="H957" s="316">
        <v>9585862</v>
      </c>
      <c r="I957" s="338"/>
      <c r="J957" s="313"/>
      <c r="K957" s="310"/>
      <c r="L957" s="314" t="s">
        <v>649</v>
      </c>
    </row>
    <row r="958" spans="2:12">
      <c r="B958" s="315" t="s">
        <v>576</v>
      </c>
      <c r="C958" s="310" t="s">
        <v>4866</v>
      </c>
      <c r="D958" s="310"/>
      <c r="E958" s="309"/>
      <c r="F958" s="310"/>
      <c r="G958" s="309"/>
      <c r="H958" s="316">
        <v>3110823</v>
      </c>
      <c r="I958" s="338"/>
      <c r="J958" s="313"/>
      <c r="K958" s="310"/>
      <c r="L958" s="314" t="s">
        <v>649</v>
      </c>
    </row>
    <row r="959" spans="2:12">
      <c r="B959" s="315" t="s">
        <v>576</v>
      </c>
      <c r="C959" s="310" t="s">
        <v>4866</v>
      </c>
      <c r="D959" s="310"/>
      <c r="E959" s="309"/>
      <c r="F959" s="310"/>
      <c r="G959" s="309"/>
      <c r="H959" s="316">
        <v>18441249</v>
      </c>
      <c r="I959" s="338"/>
      <c r="J959" s="313"/>
      <c r="K959" s="310"/>
      <c r="L959" s="314" t="s">
        <v>649</v>
      </c>
    </row>
    <row r="960" spans="2:12">
      <c r="B960" s="315" t="s">
        <v>4829</v>
      </c>
      <c r="C960" s="310" t="s">
        <v>4830</v>
      </c>
      <c r="D960" s="310"/>
      <c r="E960" s="309"/>
      <c r="F960" s="310"/>
      <c r="G960" s="309"/>
      <c r="H960" s="316">
        <v>3044683</v>
      </c>
      <c r="I960" s="338"/>
      <c r="J960" s="313"/>
      <c r="K960" s="310"/>
      <c r="L960" s="314" t="s">
        <v>649</v>
      </c>
    </row>
    <row r="961" spans="2:12">
      <c r="B961" s="315" t="s">
        <v>4839</v>
      </c>
      <c r="C961" s="310" t="s">
        <v>4840</v>
      </c>
      <c r="D961" s="310"/>
      <c r="E961" s="309"/>
      <c r="F961" s="310"/>
      <c r="G961" s="309"/>
      <c r="H961" s="316">
        <v>1568456</v>
      </c>
      <c r="I961" s="338"/>
      <c r="J961" s="313"/>
      <c r="K961" s="310"/>
      <c r="L961" s="314" t="s">
        <v>649</v>
      </c>
    </row>
    <row r="962" spans="2:12">
      <c r="B962" s="315" t="s">
        <v>4835</v>
      </c>
      <c r="C962" s="310" t="s">
        <v>4836</v>
      </c>
      <c r="D962" s="310"/>
      <c r="E962" s="309"/>
      <c r="F962" s="310"/>
      <c r="G962" s="309"/>
      <c r="H962" s="316">
        <v>3656400</v>
      </c>
      <c r="I962" s="338"/>
      <c r="J962" s="313"/>
      <c r="K962" s="310"/>
      <c r="L962" s="314" t="s">
        <v>649</v>
      </c>
    </row>
    <row r="963" spans="2:12">
      <c r="B963" s="315" t="s">
        <v>4973</v>
      </c>
      <c r="C963" s="310" t="s">
        <v>4974</v>
      </c>
      <c r="D963" s="310"/>
      <c r="E963" s="309"/>
      <c r="F963" s="310"/>
      <c r="G963" s="309"/>
      <c r="H963" s="316">
        <v>5152200</v>
      </c>
      <c r="I963" s="338"/>
      <c r="J963" s="313"/>
      <c r="K963" s="310"/>
      <c r="L963" s="314" t="s">
        <v>649</v>
      </c>
    </row>
    <row r="964" spans="2:12">
      <c r="B964" s="315" t="s">
        <v>4895</v>
      </c>
      <c r="C964" s="310" t="s">
        <v>4896</v>
      </c>
      <c r="D964" s="310"/>
      <c r="E964" s="309"/>
      <c r="F964" s="310"/>
      <c r="G964" s="309"/>
      <c r="H964" s="316">
        <v>5402979</v>
      </c>
      <c r="I964" s="338"/>
      <c r="J964" s="313"/>
      <c r="K964" s="310"/>
      <c r="L964" s="314" t="s">
        <v>649</v>
      </c>
    </row>
    <row r="965" spans="2:12">
      <c r="B965" s="315" t="s">
        <v>4948</v>
      </c>
      <c r="C965" s="310" t="s">
        <v>4949</v>
      </c>
      <c r="D965" s="310"/>
      <c r="E965" s="309"/>
      <c r="F965" s="310"/>
      <c r="G965" s="309"/>
      <c r="H965" s="316">
        <v>4321200</v>
      </c>
      <c r="I965" s="338"/>
      <c r="J965" s="313"/>
      <c r="K965" s="310"/>
      <c r="L965" s="314" t="s">
        <v>649</v>
      </c>
    </row>
    <row r="966" spans="2:12">
      <c r="B966" s="315" t="s">
        <v>4987</v>
      </c>
      <c r="C966" s="310" t="s">
        <v>4988</v>
      </c>
      <c r="D966" s="310"/>
      <c r="E966" s="309"/>
      <c r="F966" s="310"/>
      <c r="G966" s="309"/>
      <c r="H966" s="316">
        <v>4404300</v>
      </c>
      <c r="I966" s="338"/>
      <c r="J966" s="313"/>
      <c r="K966" s="310"/>
      <c r="L966" s="314" t="s">
        <v>649</v>
      </c>
    </row>
    <row r="967" spans="2:12">
      <c r="B967" s="315" t="s">
        <v>464</v>
      </c>
      <c r="C967" s="310" t="s">
        <v>465</v>
      </c>
      <c r="D967" s="310"/>
      <c r="E967" s="309"/>
      <c r="F967" s="310"/>
      <c r="G967" s="309"/>
      <c r="H967" s="316">
        <v>125551318</v>
      </c>
      <c r="I967" s="338"/>
      <c r="J967" s="313"/>
      <c r="K967" s="310"/>
      <c r="L967" s="314" t="s">
        <v>649</v>
      </c>
    </row>
    <row r="968" spans="2:12">
      <c r="B968" s="315" t="s">
        <v>4928</v>
      </c>
      <c r="C968" s="310" t="s">
        <v>458</v>
      </c>
      <c r="D968" s="310"/>
      <c r="E968" s="309"/>
      <c r="F968" s="310"/>
      <c r="G968" s="309"/>
      <c r="H968" s="316">
        <v>87390528</v>
      </c>
      <c r="I968" s="338"/>
      <c r="J968" s="313"/>
      <c r="K968" s="310"/>
      <c r="L968" s="314" t="s">
        <v>649</v>
      </c>
    </row>
    <row r="969" spans="2:12">
      <c r="B969" s="315" t="s">
        <v>4841</v>
      </c>
      <c r="C969" s="310" t="s">
        <v>4842</v>
      </c>
      <c r="D969" s="310"/>
      <c r="E969" s="309"/>
      <c r="F969" s="310"/>
      <c r="G969" s="309"/>
      <c r="H969" s="316">
        <v>31718037</v>
      </c>
      <c r="I969" s="338"/>
      <c r="J969" s="313"/>
      <c r="K969" s="310"/>
      <c r="L969" s="314" t="s">
        <v>649</v>
      </c>
    </row>
    <row r="970" spans="2:12">
      <c r="B970" s="315" t="s">
        <v>470</v>
      </c>
      <c r="C970" s="310" t="s">
        <v>4831</v>
      </c>
      <c r="D970" s="310"/>
      <c r="E970" s="309"/>
      <c r="F970" s="310"/>
      <c r="G970" s="309"/>
      <c r="H970" s="316">
        <v>5226035</v>
      </c>
      <c r="I970" s="338"/>
      <c r="J970" s="313"/>
      <c r="K970" s="310"/>
      <c r="L970" s="314" t="s">
        <v>649</v>
      </c>
    </row>
    <row r="971" spans="2:12">
      <c r="B971" s="315" t="s">
        <v>4900</v>
      </c>
      <c r="C971" s="310" t="s">
        <v>4901</v>
      </c>
      <c r="D971" s="310"/>
      <c r="E971" s="309"/>
      <c r="F971" s="310"/>
      <c r="G971" s="309"/>
      <c r="H971" s="316">
        <v>2393280</v>
      </c>
      <c r="I971" s="338"/>
      <c r="J971" s="313"/>
      <c r="K971" s="310"/>
      <c r="L971" s="314" t="s">
        <v>649</v>
      </c>
    </row>
    <row r="972" spans="2:12">
      <c r="B972" s="315" t="s">
        <v>4876</v>
      </c>
      <c r="C972" s="310" t="s">
        <v>4877</v>
      </c>
      <c r="D972" s="310"/>
      <c r="E972" s="309"/>
      <c r="F972" s="310"/>
      <c r="G972" s="309"/>
      <c r="H972" s="316">
        <v>2648120</v>
      </c>
      <c r="I972" s="338"/>
      <c r="J972" s="313"/>
      <c r="K972" s="310"/>
      <c r="L972" s="314" t="s">
        <v>649</v>
      </c>
    </row>
    <row r="973" spans="2:12">
      <c r="B973" s="315" t="s">
        <v>4989</v>
      </c>
      <c r="C973" s="310" t="s">
        <v>4990</v>
      </c>
      <c r="D973" s="310"/>
      <c r="E973" s="309"/>
      <c r="F973" s="310"/>
      <c r="G973" s="309"/>
      <c r="H973" s="316">
        <v>243760</v>
      </c>
      <c r="I973" s="338"/>
      <c r="J973" s="313"/>
      <c r="K973" s="310"/>
      <c r="L973" s="314" t="s">
        <v>649</v>
      </c>
    </row>
    <row r="974" spans="2:12">
      <c r="B974" s="315" t="s">
        <v>4859</v>
      </c>
      <c r="C974" s="310" t="s">
        <v>4860</v>
      </c>
      <c r="D974" s="310"/>
      <c r="E974" s="309"/>
      <c r="F974" s="310"/>
      <c r="G974" s="309"/>
      <c r="H974" s="316">
        <v>3355091</v>
      </c>
      <c r="I974" s="338"/>
      <c r="J974" s="313"/>
      <c r="K974" s="310"/>
      <c r="L974" s="314" t="s">
        <v>649</v>
      </c>
    </row>
    <row r="975" spans="2:12">
      <c r="B975" s="315" t="s">
        <v>4421</v>
      </c>
      <c r="C975" s="310" t="s">
        <v>4873</v>
      </c>
      <c r="D975" s="310"/>
      <c r="E975" s="309"/>
      <c r="F975" s="310"/>
      <c r="G975" s="309"/>
      <c r="H975" s="316">
        <v>150710998</v>
      </c>
      <c r="I975" s="338"/>
      <c r="J975" s="313"/>
      <c r="K975" s="310"/>
      <c r="L975" s="314" t="s">
        <v>649</v>
      </c>
    </row>
    <row r="976" spans="2:12">
      <c r="B976" s="315" t="s">
        <v>4421</v>
      </c>
      <c r="C976" s="310" t="s">
        <v>4873</v>
      </c>
      <c r="D976" s="310"/>
      <c r="E976" s="309"/>
      <c r="F976" s="310"/>
      <c r="G976" s="309"/>
      <c r="H976" s="316">
        <v>886400</v>
      </c>
      <c r="I976" s="338"/>
      <c r="J976" s="313"/>
      <c r="K976" s="310"/>
      <c r="L976" s="314" t="s">
        <v>649</v>
      </c>
    </row>
    <row r="977" spans="2:12">
      <c r="B977" s="315" t="s">
        <v>4967</v>
      </c>
      <c r="C977" s="310" t="s">
        <v>4968</v>
      </c>
      <c r="D977" s="310"/>
      <c r="E977" s="309"/>
      <c r="F977" s="310"/>
      <c r="G977" s="309"/>
      <c r="H977" s="316">
        <v>4216993</v>
      </c>
      <c r="I977" s="338"/>
      <c r="J977" s="313"/>
      <c r="K977" s="310"/>
      <c r="L977" s="314" t="s">
        <v>649</v>
      </c>
    </row>
    <row r="978" spans="2:12">
      <c r="B978" s="315" t="s">
        <v>4878</v>
      </c>
      <c r="C978" s="310" t="s">
        <v>4879</v>
      </c>
      <c r="D978" s="310"/>
      <c r="E978" s="309"/>
      <c r="F978" s="310"/>
      <c r="G978" s="309"/>
      <c r="H978" s="316">
        <v>125000</v>
      </c>
      <c r="I978" s="338"/>
      <c r="J978" s="313"/>
      <c r="K978" s="310"/>
      <c r="L978" s="314" t="s">
        <v>649</v>
      </c>
    </row>
    <row r="979" spans="2:12">
      <c r="B979" s="315" t="s">
        <v>470</v>
      </c>
      <c r="C979" s="310" t="s">
        <v>4831</v>
      </c>
      <c r="D979" s="310"/>
      <c r="E979" s="309"/>
      <c r="F979" s="310"/>
      <c r="G979" s="309"/>
      <c r="H979" s="316">
        <v>1525925</v>
      </c>
      <c r="I979" s="338"/>
      <c r="J979" s="313"/>
      <c r="K979" s="310"/>
      <c r="L979" s="314" t="s">
        <v>649</v>
      </c>
    </row>
    <row r="980" spans="2:12">
      <c r="B980" s="315" t="s">
        <v>4839</v>
      </c>
      <c r="C980" s="310" t="s">
        <v>4840</v>
      </c>
      <c r="D980" s="310"/>
      <c r="E980" s="309"/>
      <c r="F980" s="310"/>
      <c r="G980" s="309"/>
      <c r="H980" s="316">
        <v>188463904</v>
      </c>
      <c r="I980" s="338"/>
      <c r="J980" s="313"/>
      <c r="K980" s="310"/>
      <c r="L980" s="314" t="s">
        <v>649</v>
      </c>
    </row>
    <row r="981" spans="2:12">
      <c r="B981" s="315" t="s">
        <v>4845</v>
      </c>
      <c r="C981" s="310" t="s">
        <v>4846</v>
      </c>
      <c r="D981" s="310"/>
      <c r="E981" s="309"/>
      <c r="F981" s="310"/>
      <c r="G981" s="309"/>
      <c r="H981" s="316">
        <v>67068380</v>
      </c>
      <c r="I981" s="338"/>
      <c r="J981" s="313"/>
      <c r="K981" s="310"/>
      <c r="L981" s="314" t="s">
        <v>649</v>
      </c>
    </row>
    <row r="982" spans="2:12">
      <c r="B982" s="315" t="s">
        <v>474</v>
      </c>
      <c r="C982" s="310" t="s">
        <v>4865</v>
      </c>
      <c r="D982" s="310"/>
      <c r="E982" s="309"/>
      <c r="F982" s="310"/>
      <c r="G982" s="309"/>
      <c r="H982" s="316">
        <v>131807617</v>
      </c>
      <c r="I982" s="338"/>
      <c r="J982" s="313"/>
      <c r="K982" s="310"/>
      <c r="L982" s="314" t="s">
        <v>649</v>
      </c>
    </row>
    <row r="983" spans="2:12">
      <c r="B983" s="315" t="s">
        <v>4841</v>
      </c>
      <c r="C983" s="310" t="s">
        <v>4842</v>
      </c>
      <c r="D983" s="310"/>
      <c r="E983" s="309"/>
      <c r="F983" s="310"/>
      <c r="G983" s="309"/>
      <c r="H983" s="316">
        <v>27468879</v>
      </c>
      <c r="I983" s="338"/>
      <c r="J983" s="313"/>
      <c r="K983" s="310"/>
      <c r="L983" s="314" t="s">
        <v>649</v>
      </c>
    </row>
    <row r="984" spans="2:12">
      <c r="B984" s="315" t="s">
        <v>4839</v>
      </c>
      <c r="C984" s="310" t="s">
        <v>4840</v>
      </c>
      <c r="D984" s="310"/>
      <c r="E984" s="309"/>
      <c r="F984" s="310"/>
      <c r="G984" s="309"/>
      <c r="H984" s="316">
        <v>8007526</v>
      </c>
      <c r="I984" s="338"/>
      <c r="J984" s="313"/>
      <c r="K984" s="310"/>
      <c r="L984" s="314" t="s">
        <v>649</v>
      </c>
    </row>
    <row r="985" spans="2:12">
      <c r="B985" s="315" t="s">
        <v>4822</v>
      </c>
      <c r="C985" s="310" t="s">
        <v>4823</v>
      </c>
      <c r="D985" s="310"/>
      <c r="E985" s="309"/>
      <c r="F985" s="310"/>
      <c r="G985" s="309"/>
      <c r="H985" s="316">
        <v>23913632</v>
      </c>
      <c r="I985" s="338"/>
      <c r="J985" s="313"/>
      <c r="K985" s="310"/>
      <c r="L985" s="314" t="s">
        <v>649</v>
      </c>
    </row>
    <row r="986" spans="2:12">
      <c r="B986" s="315" t="s">
        <v>4900</v>
      </c>
      <c r="C986" s="310" t="s">
        <v>4901</v>
      </c>
      <c r="D986" s="310"/>
      <c r="E986" s="309"/>
      <c r="F986" s="310"/>
      <c r="G986" s="309"/>
      <c r="H986" s="316">
        <v>797760</v>
      </c>
      <c r="I986" s="338"/>
      <c r="J986" s="313"/>
      <c r="K986" s="310"/>
      <c r="L986" s="314" t="s">
        <v>649</v>
      </c>
    </row>
    <row r="987" spans="2:12">
      <c r="B987" s="315" t="s">
        <v>4948</v>
      </c>
      <c r="C987" s="310" t="s">
        <v>4949</v>
      </c>
      <c r="D987" s="310"/>
      <c r="E987" s="309"/>
      <c r="F987" s="310"/>
      <c r="G987" s="309"/>
      <c r="H987" s="316">
        <v>4321200</v>
      </c>
      <c r="I987" s="338"/>
      <c r="J987" s="313"/>
      <c r="K987" s="310"/>
      <c r="L987" s="314" t="s">
        <v>649</v>
      </c>
    </row>
    <row r="988" spans="2:12">
      <c r="B988" s="315" t="s">
        <v>4841</v>
      </c>
      <c r="C988" s="310" t="s">
        <v>4842</v>
      </c>
      <c r="D988" s="310"/>
      <c r="E988" s="309"/>
      <c r="F988" s="310"/>
      <c r="G988" s="309"/>
      <c r="H988" s="316">
        <v>22182933</v>
      </c>
      <c r="I988" s="338"/>
      <c r="J988" s="313"/>
      <c r="K988" s="310"/>
      <c r="L988" s="314" t="s">
        <v>649</v>
      </c>
    </row>
    <row r="989" spans="2:12">
      <c r="B989" s="315" t="s">
        <v>4967</v>
      </c>
      <c r="C989" s="310" t="s">
        <v>4968</v>
      </c>
      <c r="D989" s="310"/>
      <c r="E989" s="309"/>
      <c r="F989" s="310"/>
      <c r="G989" s="309"/>
      <c r="H989" s="316">
        <v>6340131</v>
      </c>
      <c r="I989" s="338"/>
      <c r="J989" s="313"/>
      <c r="K989" s="310"/>
      <c r="L989" s="314" t="s">
        <v>649</v>
      </c>
    </row>
    <row r="990" spans="2:12">
      <c r="B990" s="315" t="s">
        <v>4835</v>
      </c>
      <c r="C990" s="310" t="s">
        <v>4836</v>
      </c>
      <c r="D990" s="310"/>
      <c r="E990" s="309"/>
      <c r="F990" s="310"/>
      <c r="G990" s="309"/>
      <c r="H990" s="316">
        <v>4125084</v>
      </c>
      <c r="I990" s="338"/>
      <c r="J990" s="313"/>
      <c r="K990" s="310"/>
      <c r="L990" s="314" t="s">
        <v>649</v>
      </c>
    </row>
    <row r="991" spans="2:12">
      <c r="B991" s="315" t="s">
        <v>4983</v>
      </c>
      <c r="C991" s="310" t="s">
        <v>4984</v>
      </c>
      <c r="D991" s="310"/>
      <c r="E991" s="309"/>
      <c r="F991" s="310"/>
      <c r="G991" s="309"/>
      <c r="H991" s="316">
        <v>61259658</v>
      </c>
      <c r="I991" s="338"/>
      <c r="J991" s="313"/>
      <c r="K991" s="310"/>
      <c r="L991" s="314" t="s">
        <v>649</v>
      </c>
    </row>
    <row r="992" spans="2:12">
      <c r="B992" s="315" t="s">
        <v>4859</v>
      </c>
      <c r="C992" s="310" t="s">
        <v>4860</v>
      </c>
      <c r="D992" s="310"/>
      <c r="E992" s="309"/>
      <c r="F992" s="310"/>
      <c r="G992" s="309"/>
      <c r="H992" s="316">
        <v>1665324</v>
      </c>
      <c r="I992" s="338"/>
      <c r="J992" s="313"/>
      <c r="K992" s="310"/>
      <c r="L992" s="314" t="s">
        <v>649</v>
      </c>
    </row>
    <row r="993" spans="2:12">
      <c r="B993" s="315" t="s">
        <v>4843</v>
      </c>
      <c r="C993" s="310" t="s">
        <v>4844</v>
      </c>
      <c r="D993" s="310"/>
      <c r="E993" s="309"/>
      <c r="F993" s="310"/>
      <c r="G993" s="309"/>
      <c r="H993" s="316">
        <v>27327096</v>
      </c>
      <c r="I993" s="338"/>
      <c r="J993" s="313"/>
      <c r="K993" s="310"/>
      <c r="L993" s="314" t="s">
        <v>649</v>
      </c>
    </row>
    <row r="994" spans="2:12">
      <c r="B994" s="315" t="s">
        <v>4924</v>
      </c>
      <c r="C994" s="310" t="s">
        <v>4925</v>
      </c>
      <c r="D994" s="310"/>
      <c r="E994" s="309"/>
      <c r="F994" s="310"/>
      <c r="G994" s="309"/>
      <c r="H994" s="316">
        <v>3878000</v>
      </c>
      <c r="I994" s="338"/>
      <c r="J994" s="313"/>
      <c r="K994" s="310"/>
      <c r="L994" s="314" t="s">
        <v>649</v>
      </c>
    </row>
    <row r="995" spans="2:12">
      <c r="B995" s="315" t="s">
        <v>4923</v>
      </c>
      <c r="C995" s="310" t="s">
        <v>4401</v>
      </c>
      <c r="D995" s="310"/>
      <c r="E995" s="309"/>
      <c r="F995" s="310"/>
      <c r="G995" s="309"/>
      <c r="H995" s="316">
        <v>16619525</v>
      </c>
      <c r="I995" s="338"/>
      <c r="J995" s="313"/>
      <c r="K995" s="310"/>
      <c r="L995" s="314" t="s">
        <v>649</v>
      </c>
    </row>
    <row r="996" spans="2:12">
      <c r="B996" s="315" t="s">
        <v>4946</v>
      </c>
      <c r="C996" s="310" t="s">
        <v>4947</v>
      </c>
      <c r="D996" s="310"/>
      <c r="E996" s="309"/>
      <c r="F996" s="310"/>
      <c r="G996" s="309"/>
      <c r="H996" s="316">
        <v>6648000</v>
      </c>
      <c r="I996" s="338"/>
      <c r="J996" s="313"/>
      <c r="K996" s="310"/>
      <c r="L996" s="314" t="s">
        <v>649</v>
      </c>
    </row>
    <row r="997" spans="2:12">
      <c r="B997" s="315" t="s">
        <v>4847</v>
      </c>
      <c r="C997" s="310" t="s">
        <v>4848</v>
      </c>
      <c r="D997" s="310"/>
      <c r="E997" s="309"/>
      <c r="F997" s="310"/>
      <c r="G997" s="309"/>
      <c r="H997" s="316">
        <v>6518420</v>
      </c>
      <c r="I997" s="338"/>
      <c r="J997" s="313"/>
      <c r="K997" s="310"/>
      <c r="L997" s="314" t="s">
        <v>649</v>
      </c>
    </row>
    <row r="998" spans="2:12">
      <c r="B998" s="315" t="s">
        <v>4442</v>
      </c>
      <c r="C998" s="310" t="s">
        <v>4889</v>
      </c>
      <c r="D998" s="310"/>
      <c r="E998" s="309"/>
      <c r="F998" s="310"/>
      <c r="G998" s="309"/>
      <c r="H998" s="316">
        <v>6572704</v>
      </c>
      <c r="I998" s="338"/>
      <c r="J998" s="313"/>
      <c r="K998" s="310"/>
      <c r="L998" s="314" t="s">
        <v>649</v>
      </c>
    </row>
    <row r="999" spans="2:12">
      <c r="B999" s="315" t="s">
        <v>4822</v>
      </c>
      <c r="C999" s="310" t="s">
        <v>4823</v>
      </c>
      <c r="D999" s="310"/>
      <c r="E999" s="309"/>
      <c r="F999" s="310"/>
      <c r="G999" s="309"/>
      <c r="H999" s="316">
        <v>4752000</v>
      </c>
      <c r="I999" s="338"/>
      <c r="J999" s="313"/>
      <c r="K999" s="310"/>
      <c r="L999" s="314" t="s">
        <v>649</v>
      </c>
    </row>
    <row r="1000" spans="2:12">
      <c r="B1000" s="315" t="s">
        <v>4396</v>
      </c>
      <c r="C1000" s="310" t="s">
        <v>4941</v>
      </c>
      <c r="D1000" s="310"/>
      <c r="E1000" s="309"/>
      <c r="F1000" s="310"/>
      <c r="G1000" s="309"/>
      <c r="H1000" s="316">
        <v>66707253</v>
      </c>
      <c r="I1000" s="338"/>
      <c r="J1000" s="313"/>
      <c r="K1000" s="310"/>
      <c r="L1000" s="314" t="s">
        <v>649</v>
      </c>
    </row>
    <row r="1001" spans="2:12">
      <c r="B1001" s="315" t="s">
        <v>4991</v>
      </c>
      <c r="C1001" s="310" t="s">
        <v>4992</v>
      </c>
      <c r="D1001" s="310"/>
      <c r="E1001" s="309"/>
      <c r="F1001" s="310"/>
      <c r="G1001" s="309"/>
      <c r="H1001" s="316">
        <v>3837358</v>
      </c>
      <c r="I1001" s="338"/>
      <c r="J1001" s="313"/>
      <c r="K1001" s="310"/>
      <c r="L1001" s="314" t="s">
        <v>649</v>
      </c>
    </row>
    <row r="1002" spans="2:12">
      <c r="B1002" s="315" t="s">
        <v>4859</v>
      </c>
      <c r="C1002" s="310" t="s">
        <v>4860</v>
      </c>
      <c r="D1002" s="310"/>
      <c r="E1002" s="309"/>
      <c r="F1002" s="310"/>
      <c r="G1002" s="309"/>
      <c r="H1002" s="316">
        <v>30133057</v>
      </c>
      <c r="I1002" s="338"/>
      <c r="J1002" s="313"/>
      <c r="K1002" s="310"/>
      <c r="L1002" s="314" t="s">
        <v>649</v>
      </c>
    </row>
    <row r="1003" spans="2:12">
      <c r="B1003" s="315" t="s">
        <v>4849</v>
      </c>
      <c r="C1003" s="310" t="s">
        <v>4850</v>
      </c>
      <c r="D1003" s="310"/>
      <c r="E1003" s="309"/>
      <c r="F1003" s="310"/>
      <c r="G1003" s="309"/>
      <c r="H1003" s="316">
        <v>9951377</v>
      </c>
      <c r="I1003" s="338"/>
      <c r="J1003" s="313"/>
      <c r="K1003" s="310"/>
      <c r="L1003" s="314" t="s">
        <v>649</v>
      </c>
    </row>
    <row r="1004" spans="2:12">
      <c r="B1004" s="315" t="s">
        <v>4878</v>
      </c>
      <c r="C1004" s="310" t="s">
        <v>4879</v>
      </c>
      <c r="D1004" s="310"/>
      <c r="E1004" s="309"/>
      <c r="F1004" s="310"/>
      <c r="G1004" s="309"/>
      <c r="H1004" s="316">
        <v>550000</v>
      </c>
      <c r="I1004" s="338"/>
      <c r="J1004" s="313"/>
      <c r="K1004" s="310"/>
      <c r="L1004" s="314" t="s">
        <v>649</v>
      </c>
    </row>
    <row r="1005" spans="2:12">
      <c r="B1005" s="315" t="s">
        <v>4915</v>
      </c>
      <c r="C1005" s="310" t="s">
        <v>4916</v>
      </c>
      <c r="D1005" s="310"/>
      <c r="E1005" s="309"/>
      <c r="F1005" s="310"/>
      <c r="G1005" s="309"/>
      <c r="H1005" s="316">
        <v>27146000</v>
      </c>
      <c r="I1005" s="338"/>
      <c r="J1005" s="313"/>
      <c r="K1005" s="310"/>
      <c r="L1005" s="314" t="s">
        <v>649</v>
      </c>
    </row>
    <row r="1006" spans="2:12">
      <c r="B1006" s="315" t="s">
        <v>4829</v>
      </c>
      <c r="C1006" s="310" t="s">
        <v>4830</v>
      </c>
      <c r="D1006" s="310"/>
      <c r="E1006" s="309"/>
      <c r="F1006" s="310"/>
      <c r="G1006" s="309"/>
      <c r="H1006" s="316">
        <v>3409716</v>
      </c>
      <c r="I1006" s="338"/>
      <c r="J1006" s="313"/>
      <c r="K1006" s="310"/>
      <c r="L1006" s="314" t="s">
        <v>649</v>
      </c>
    </row>
    <row r="1007" spans="2:12">
      <c r="B1007" s="315" t="s">
        <v>4820</v>
      </c>
      <c r="C1007" s="310" t="s">
        <v>4821</v>
      </c>
      <c r="D1007" s="310"/>
      <c r="E1007" s="309"/>
      <c r="F1007" s="310"/>
      <c r="G1007" s="309"/>
      <c r="H1007" s="316">
        <v>14815474</v>
      </c>
      <c r="I1007" s="338"/>
      <c r="J1007" s="313"/>
      <c r="K1007" s="310"/>
      <c r="L1007" s="314" t="s">
        <v>649</v>
      </c>
    </row>
    <row r="1008" spans="2:12">
      <c r="B1008" s="315" t="s">
        <v>4993</v>
      </c>
      <c r="C1008" s="310" t="s">
        <v>4994</v>
      </c>
      <c r="D1008" s="310"/>
      <c r="E1008" s="309"/>
      <c r="F1008" s="310"/>
      <c r="G1008" s="309"/>
      <c r="H1008" s="316">
        <v>1080000</v>
      </c>
      <c r="I1008" s="338"/>
      <c r="J1008" s="313"/>
      <c r="K1008" s="310"/>
      <c r="L1008" s="314" t="s">
        <v>649</v>
      </c>
    </row>
    <row r="1009" spans="2:12">
      <c r="B1009" s="315" t="s">
        <v>4822</v>
      </c>
      <c r="C1009" s="310" t="s">
        <v>4823</v>
      </c>
      <c r="D1009" s="310"/>
      <c r="E1009" s="309"/>
      <c r="F1009" s="310"/>
      <c r="G1009" s="309"/>
      <c r="H1009" s="316">
        <v>598320</v>
      </c>
      <c r="I1009" s="338"/>
      <c r="J1009" s="313"/>
      <c r="K1009" s="310"/>
      <c r="L1009" s="314" t="s">
        <v>649</v>
      </c>
    </row>
    <row r="1010" spans="2:12">
      <c r="B1010" s="315" t="s">
        <v>4859</v>
      </c>
      <c r="C1010" s="310" t="s">
        <v>4860</v>
      </c>
      <c r="D1010" s="310"/>
      <c r="E1010" s="309"/>
      <c r="F1010" s="310"/>
      <c r="G1010" s="309"/>
      <c r="H1010" s="316">
        <v>4864098</v>
      </c>
      <c r="I1010" s="338"/>
      <c r="J1010" s="313"/>
      <c r="K1010" s="310"/>
      <c r="L1010" s="314" t="s">
        <v>649</v>
      </c>
    </row>
    <row r="1011" spans="2:12">
      <c r="B1011" s="315" t="s">
        <v>4887</v>
      </c>
      <c r="C1011" s="310" t="s">
        <v>4888</v>
      </c>
      <c r="D1011" s="310"/>
      <c r="E1011" s="309"/>
      <c r="F1011" s="310"/>
      <c r="G1011" s="309"/>
      <c r="H1011" s="316">
        <v>3756120</v>
      </c>
      <c r="I1011" s="338"/>
      <c r="J1011" s="313"/>
      <c r="K1011" s="310"/>
      <c r="L1011" s="314" t="s">
        <v>649</v>
      </c>
    </row>
    <row r="1012" spans="2:12">
      <c r="B1012" s="315" t="s">
        <v>4826</v>
      </c>
      <c r="C1012" s="310" t="s">
        <v>4827</v>
      </c>
      <c r="D1012" s="310"/>
      <c r="E1012" s="309"/>
      <c r="F1012" s="310"/>
      <c r="G1012" s="309"/>
      <c r="H1012" s="316">
        <v>206411425</v>
      </c>
      <c r="I1012" s="338"/>
      <c r="J1012" s="313"/>
      <c r="K1012" s="310"/>
      <c r="L1012" s="314" t="s">
        <v>649</v>
      </c>
    </row>
    <row r="1013" spans="2:12">
      <c r="B1013" s="315" t="s">
        <v>4829</v>
      </c>
      <c r="C1013" s="310" t="s">
        <v>4830</v>
      </c>
      <c r="D1013" s="310"/>
      <c r="E1013" s="309"/>
      <c r="F1013" s="310"/>
      <c r="G1013" s="309"/>
      <c r="H1013" s="316">
        <v>665465</v>
      </c>
      <c r="I1013" s="338"/>
      <c r="J1013" s="313"/>
      <c r="K1013" s="310"/>
      <c r="L1013" s="314" t="s">
        <v>649</v>
      </c>
    </row>
    <row r="1014" spans="2:12">
      <c r="B1014" s="315" t="s">
        <v>4835</v>
      </c>
      <c r="C1014" s="310" t="s">
        <v>4836</v>
      </c>
      <c r="D1014" s="310"/>
      <c r="E1014" s="309"/>
      <c r="F1014" s="310"/>
      <c r="G1014" s="309"/>
      <c r="H1014" s="316">
        <v>5064668</v>
      </c>
      <c r="I1014" s="338"/>
      <c r="J1014" s="313"/>
      <c r="K1014" s="310"/>
      <c r="L1014" s="314" t="s">
        <v>649</v>
      </c>
    </row>
    <row r="1015" spans="2:12">
      <c r="B1015" s="315" t="s">
        <v>4845</v>
      </c>
      <c r="C1015" s="310" t="s">
        <v>4846</v>
      </c>
      <c r="D1015" s="310"/>
      <c r="E1015" s="309"/>
      <c r="F1015" s="310"/>
      <c r="G1015" s="309"/>
      <c r="H1015" s="316">
        <v>695089450</v>
      </c>
      <c r="I1015" s="338"/>
      <c r="J1015" s="313"/>
      <c r="K1015" s="310"/>
      <c r="L1015" s="314" t="s">
        <v>649</v>
      </c>
    </row>
    <row r="1016" spans="2:12">
      <c r="B1016" s="315" t="s">
        <v>4843</v>
      </c>
      <c r="C1016" s="310" t="s">
        <v>4844</v>
      </c>
      <c r="D1016" s="310"/>
      <c r="E1016" s="309"/>
      <c r="F1016" s="310"/>
      <c r="G1016" s="309"/>
      <c r="H1016" s="316">
        <v>242233517</v>
      </c>
      <c r="I1016" s="338"/>
      <c r="J1016" s="313"/>
      <c r="K1016" s="310"/>
      <c r="L1016" s="314" t="s">
        <v>649</v>
      </c>
    </row>
    <row r="1017" spans="2:12">
      <c r="B1017" s="315" t="s">
        <v>4430</v>
      </c>
      <c r="C1017" s="310" t="s">
        <v>4922</v>
      </c>
      <c r="D1017" s="310"/>
      <c r="E1017" s="309"/>
      <c r="F1017" s="310"/>
      <c r="G1017" s="309"/>
      <c r="H1017" s="316">
        <v>184238860</v>
      </c>
      <c r="I1017" s="338"/>
      <c r="J1017" s="313"/>
      <c r="K1017" s="310"/>
      <c r="L1017" s="314" t="s">
        <v>649</v>
      </c>
    </row>
    <row r="1018" spans="2:12">
      <c r="B1018" s="315" t="s">
        <v>4430</v>
      </c>
      <c r="C1018" s="310" t="s">
        <v>4922</v>
      </c>
      <c r="D1018" s="310"/>
      <c r="E1018" s="309"/>
      <c r="F1018" s="310"/>
      <c r="G1018" s="309"/>
      <c r="H1018" s="316">
        <v>31252298</v>
      </c>
      <c r="I1018" s="338"/>
      <c r="J1018" s="313"/>
      <c r="K1018" s="310"/>
      <c r="L1018" s="314" t="s">
        <v>649</v>
      </c>
    </row>
    <row r="1019" spans="2:12">
      <c r="B1019" s="315" t="s">
        <v>4430</v>
      </c>
      <c r="C1019" s="310" t="s">
        <v>4922</v>
      </c>
      <c r="D1019" s="310"/>
      <c r="E1019" s="309"/>
      <c r="F1019" s="310"/>
      <c r="G1019" s="309"/>
      <c r="H1019" s="316">
        <v>5229041</v>
      </c>
      <c r="I1019" s="338"/>
      <c r="J1019" s="313"/>
      <c r="K1019" s="310"/>
      <c r="L1019" s="314" t="s">
        <v>649</v>
      </c>
    </row>
    <row r="1020" spans="2:12">
      <c r="B1020" s="315" t="s">
        <v>4430</v>
      </c>
      <c r="C1020" s="310" t="s">
        <v>4922</v>
      </c>
      <c r="D1020" s="310"/>
      <c r="E1020" s="309"/>
      <c r="F1020" s="310"/>
      <c r="G1020" s="309"/>
      <c r="H1020" s="316">
        <v>200778801</v>
      </c>
      <c r="I1020" s="338"/>
      <c r="J1020" s="313"/>
      <c r="K1020" s="310"/>
      <c r="L1020" s="314" t="s">
        <v>649</v>
      </c>
    </row>
    <row r="1021" spans="2:12">
      <c r="B1021" s="315" t="s">
        <v>4430</v>
      </c>
      <c r="C1021" s="310" t="s">
        <v>4922</v>
      </c>
      <c r="D1021" s="310"/>
      <c r="E1021" s="309"/>
      <c r="F1021" s="310"/>
      <c r="G1021" s="309"/>
      <c r="H1021" s="316">
        <v>110581018</v>
      </c>
      <c r="I1021" s="338"/>
      <c r="J1021" s="313"/>
      <c r="K1021" s="310"/>
      <c r="L1021" s="314" t="s">
        <v>649</v>
      </c>
    </row>
    <row r="1022" spans="2:12">
      <c r="B1022" s="315" t="s">
        <v>4859</v>
      </c>
      <c r="C1022" s="310" t="s">
        <v>4860</v>
      </c>
      <c r="D1022" s="310"/>
      <c r="E1022" s="309"/>
      <c r="F1022" s="310"/>
      <c r="G1022" s="309"/>
      <c r="H1022" s="316">
        <v>5429200</v>
      </c>
      <c r="I1022" s="338"/>
      <c r="J1022" s="313"/>
      <c r="K1022" s="310"/>
      <c r="L1022" s="314" t="s">
        <v>649</v>
      </c>
    </row>
    <row r="1023" spans="2:12">
      <c r="B1023" s="315" t="s">
        <v>4885</v>
      </c>
      <c r="C1023" s="310" t="s">
        <v>4886</v>
      </c>
      <c r="D1023" s="310"/>
      <c r="E1023" s="309"/>
      <c r="F1023" s="310"/>
      <c r="G1023" s="309"/>
      <c r="H1023" s="316">
        <v>76759509</v>
      </c>
      <c r="I1023" s="338"/>
      <c r="J1023" s="313"/>
      <c r="K1023" s="310"/>
      <c r="L1023" s="314" t="s">
        <v>649</v>
      </c>
    </row>
    <row r="1024" spans="2:12">
      <c r="B1024" s="315" t="s">
        <v>4824</v>
      </c>
      <c r="C1024" s="310" t="s">
        <v>4825</v>
      </c>
      <c r="D1024" s="310"/>
      <c r="E1024" s="309"/>
      <c r="F1024" s="310"/>
      <c r="G1024" s="309"/>
      <c r="H1024" s="316">
        <v>6002645</v>
      </c>
      <c r="I1024" s="338"/>
      <c r="J1024" s="313"/>
      <c r="K1024" s="310"/>
      <c r="L1024" s="314" t="s">
        <v>649</v>
      </c>
    </row>
    <row r="1025" spans="2:12">
      <c r="B1025" s="315" t="s">
        <v>4915</v>
      </c>
      <c r="C1025" s="310" t="s">
        <v>4916</v>
      </c>
      <c r="D1025" s="310"/>
      <c r="E1025" s="309"/>
      <c r="F1025" s="310"/>
      <c r="G1025" s="309"/>
      <c r="H1025" s="316">
        <v>7187130</v>
      </c>
      <c r="I1025" s="338"/>
      <c r="J1025" s="313"/>
      <c r="K1025" s="310"/>
      <c r="L1025" s="314" t="s">
        <v>649</v>
      </c>
    </row>
    <row r="1026" spans="2:12">
      <c r="B1026" s="315" t="s">
        <v>4857</v>
      </c>
      <c r="C1026" s="310" t="s">
        <v>4858</v>
      </c>
      <c r="D1026" s="310"/>
      <c r="E1026" s="309"/>
      <c r="F1026" s="310"/>
      <c r="G1026" s="309"/>
      <c r="H1026" s="316">
        <v>357330</v>
      </c>
      <c r="I1026" s="338"/>
      <c r="J1026" s="313"/>
      <c r="K1026" s="310"/>
      <c r="L1026" s="314" t="s">
        <v>649</v>
      </c>
    </row>
    <row r="1027" spans="2:12">
      <c r="B1027" s="315" t="s">
        <v>4861</v>
      </c>
      <c r="C1027" s="310" t="s">
        <v>4862</v>
      </c>
      <c r="D1027" s="310"/>
      <c r="E1027" s="309"/>
      <c r="F1027" s="310"/>
      <c r="G1027" s="309"/>
      <c r="H1027" s="316">
        <v>3157800</v>
      </c>
      <c r="I1027" s="338"/>
      <c r="J1027" s="313"/>
      <c r="K1027" s="310"/>
      <c r="L1027" s="314" t="s">
        <v>649</v>
      </c>
    </row>
    <row r="1028" spans="2:12">
      <c r="B1028" s="315" t="s">
        <v>4979</v>
      </c>
      <c r="C1028" s="310" t="s">
        <v>4980</v>
      </c>
      <c r="D1028" s="310"/>
      <c r="E1028" s="309"/>
      <c r="F1028" s="310"/>
      <c r="G1028" s="309"/>
      <c r="H1028" s="316">
        <v>46547080</v>
      </c>
      <c r="I1028" s="338"/>
      <c r="J1028" s="313"/>
      <c r="K1028" s="310"/>
      <c r="L1028" s="314" t="s">
        <v>649</v>
      </c>
    </row>
    <row r="1029" spans="2:12">
      <c r="B1029" s="315" t="s">
        <v>4430</v>
      </c>
      <c r="C1029" s="310" t="s">
        <v>4922</v>
      </c>
      <c r="D1029" s="310"/>
      <c r="E1029" s="309"/>
      <c r="F1029" s="310"/>
      <c r="G1029" s="309"/>
      <c r="H1029" s="316">
        <v>206206833</v>
      </c>
      <c r="I1029" s="338"/>
      <c r="J1029" s="313"/>
      <c r="K1029" s="310"/>
      <c r="L1029" s="314" t="s">
        <v>649</v>
      </c>
    </row>
    <row r="1030" spans="2:12">
      <c r="B1030" s="315" t="s">
        <v>4430</v>
      </c>
      <c r="C1030" s="310" t="s">
        <v>4922</v>
      </c>
      <c r="D1030" s="310"/>
      <c r="E1030" s="309"/>
      <c r="F1030" s="310"/>
      <c r="G1030" s="309"/>
      <c r="H1030" s="316">
        <v>831185</v>
      </c>
      <c r="I1030" s="338"/>
      <c r="J1030" s="313"/>
      <c r="K1030" s="310"/>
      <c r="L1030" s="314" t="s">
        <v>649</v>
      </c>
    </row>
    <row r="1031" spans="2:12">
      <c r="B1031" s="315" t="s">
        <v>4430</v>
      </c>
      <c r="C1031" s="310" t="s">
        <v>4922</v>
      </c>
      <c r="D1031" s="310"/>
      <c r="E1031" s="309"/>
      <c r="F1031" s="310"/>
      <c r="G1031" s="309"/>
      <c r="H1031" s="316">
        <v>3183726</v>
      </c>
      <c r="I1031" s="338"/>
      <c r="J1031" s="313"/>
      <c r="K1031" s="310"/>
      <c r="L1031" s="314" t="s">
        <v>649</v>
      </c>
    </row>
    <row r="1032" spans="2:12">
      <c r="B1032" s="315" t="s">
        <v>4430</v>
      </c>
      <c r="C1032" s="310" t="s">
        <v>4922</v>
      </c>
      <c r="D1032" s="310"/>
      <c r="E1032" s="309"/>
      <c r="F1032" s="310"/>
      <c r="G1032" s="309"/>
      <c r="H1032" s="316">
        <v>2557683</v>
      </c>
      <c r="I1032" s="338"/>
      <c r="J1032" s="313"/>
      <c r="K1032" s="310"/>
      <c r="L1032" s="314" t="s">
        <v>649</v>
      </c>
    </row>
    <row r="1033" spans="2:12">
      <c r="B1033" s="315" t="s">
        <v>4895</v>
      </c>
      <c r="C1033" s="310" t="s">
        <v>4896</v>
      </c>
      <c r="D1033" s="310"/>
      <c r="E1033" s="309"/>
      <c r="F1033" s="310"/>
      <c r="G1033" s="309"/>
      <c r="H1033" s="316">
        <v>5026442</v>
      </c>
      <c r="I1033" s="338"/>
      <c r="J1033" s="313"/>
      <c r="K1033" s="310"/>
      <c r="L1033" s="314" t="s">
        <v>649</v>
      </c>
    </row>
    <row r="1034" spans="2:12">
      <c r="B1034" s="315" t="s">
        <v>474</v>
      </c>
      <c r="C1034" s="310" t="s">
        <v>4865</v>
      </c>
      <c r="D1034" s="310"/>
      <c r="E1034" s="309"/>
      <c r="F1034" s="310"/>
      <c r="G1034" s="309"/>
      <c r="H1034" s="316">
        <v>119663826</v>
      </c>
      <c r="I1034" s="338"/>
      <c r="J1034" s="313"/>
      <c r="K1034" s="310"/>
      <c r="L1034" s="314" t="s">
        <v>649</v>
      </c>
    </row>
    <row r="1035" spans="2:12">
      <c r="B1035" s="315" t="s">
        <v>4946</v>
      </c>
      <c r="C1035" s="310" t="s">
        <v>4947</v>
      </c>
      <c r="D1035" s="310"/>
      <c r="E1035" s="309"/>
      <c r="F1035" s="310"/>
      <c r="G1035" s="309"/>
      <c r="H1035" s="316">
        <v>9972000</v>
      </c>
      <c r="I1035" s="338"/>
      <c r="J1035" s="313"/>
      <c r="K1035" s="310"/>
      <c r="L1035" s="314" t="s">
        <v>649</v>
      </c>
    </row>
    <row r="1036" spans="2:12">
      <c r="B1036" s="315" t="s">
        <v>464</v>
      </c>
      <c r="C1036" s="310" t="s">
        <v>465</v>
      </c>
      <c r="D1036" s="310"/>
      <c r="E1036" s="309"/>
      <c r="F1036" s="310"/>
      <c r="G1036" s="309"/>
      <c r="H1036" s="316">
        <v>303181697</v>
      </c>
      <c r="I1036" s="338"/>
      <c r="J1036" s="313"/>
      <c r="K1036" s="310"/>
      <c r="L1036" s="314" t="s">
        <v>649</v>
      </c>
    </row>
    <row r="1037" spans="2:12">
      <c r="B1037" s="315" t="s">
        <v>433</v>
      </c>
      <c r="C1037" s="310" t="s">
        <v>4929</v>
      </c>
      <c r="D1037" s="310"/>
      <c r="E1037" s="309"/>
      <c r="F1037" s="310"/>
      <c r="G1037" s="309"/>
      <c r="H1037" s="316">
        <v>477112791</v>
      </c>
      <c r="I1037" s="338"/>
      <c r="J1037" s="313"/>
      <c r="K1037" s="310"/>
      <c r="L1037" s="314" t="s">
        <v>649</v>
      </c>
    </row>
    <row r="1038" spans="2:12">
      <c r="B1038" s="315" t="s">
        <v>470</v>
      </c>
      <c r="C1038" s="310" t="s">
        <v>4831</v>
      </c>
      <c r="D1038" s="310"/>
      <c r="E1038" s="309"/>
      <c r="F1038" s="310"/>
      <c r="G1038" s="309"/>
      <c r="H1038" s="316">
        <v>62918498</v>
      </c>
      <c r="I1038" s="338"/>
      <c r="J1038" s="313"/>
      <c r="K1038" s="310"/>
      <c r="L1038" s="314" t="s">
        <v>649</v>
      </c>
    </row>
    <row r="1039" spans="2:12">
      <c r="B1039" s="315" t="s">
        <v>4835</v>
      </c>
      <c r="C1039" s="310" t="s">
        <v>4836</v>
      </c>
      <c r="D1039" s="310"/>
      <c r="E1039" s="309"/>
      <c r="F1039" s="310"/>
      <c r="G1039" s="309"/>
      <c r="H1039" s="316">
        <v>2116280</v>
      </c>
      <c r="I1039" s="338"/>
      <c r="J1039" s="313"/>
      <c r="K1039" s="310"/>
      <c r="L1039" s="314" t="s">
        <v>649</v>
      </c>
    </row>
    <row r="1040" spans="2:12">
      <c r="B1040" s="315" t="s">
        <v>4963</v>
      </c>
      <c r="C1040" s="310" t="s">
        <v>4964</v>
      </c>
      <c r="D1040" s="310"/>
      <c r="E1040" s="309"/>
      <c r="F1040" s="310"/>
      <c r="G1040" s="309"/>
      <c r="H1040" s="316">
        <v>4986000</v>
      </c>
      <c r="I1040" s="338"/>
      <c r="J1040" s="313"/>
      <c r="K1040" s="310"/>
      <c r="L1040" s="314" t="s">
        <v>649</v>
      </c>
    </row>
    <row r="1041" spans="2:12">
      <c r="B1041" s="315" t="s">
        <v>4822</v>
      </c>
      <c r="C1041" s="310" t="s">
        <v>4823</v>
      </c>
      <c r="D1041" s="310"/>
      <c r="E1041" s="309"/>
      <c r="F1041" s="310"/>
      <c r="G1041" s="309"/>
      <c r="H1041" s="316">
        <v>598320</v>
      </c>
      <c r="I1041" s="338"/>
      <c r="J1041" s="313"/>
      <c r="K1041" s="310"/>
      <c r="L1041" s="314" t="s">
        <v>649</v>
      </c>
    </row>
    <row r="1042" spans="2:12">
      <c r="B1042" s="315" t="s">
        <v>4859</v>
      </c>
      <c r="C1042" s="310" t="s">
        <v>4860</v>
      </c>
      <c r="D1042" s="310"/>
      <c r="E1042" s="309"/>
      <c r="F1042" s="310"/>
      <c r="G1042" s="309"/>
      <c r="H1042" s="316">
        <v>2089505</v>
      </c>
      <c r="I1042" s="338"/>
      <c r="J1042" s="313"/>
      <c r="K1042" s="310"/>
      <c r="L1042" s="314" t="s">
        <v>649</v>
      </c>
    </row>
    <row r="1043" spans="2:12">
      <c r="B1043" s="315" t="s">
        <v>470</v>
      </c>
      <c r="C1043" s="310" t="s">
        <v>4831</v>
      </c>
      <c r="D1043" s="310"/>
      <c r="E1043" s="309"/>
      <c r="F1043" s="310"/>
      <c r="G1043" s="309"/>
      <c r="H1043" s="316">
        <v>24538646</v>
      </c>
      <c r="I1043" s="338"/>
      <c r="J1043" s="313"/>
      <c r="K1043" s="310"/>
      <c r="L1043" s="314" t="s">
        <v>649</v>
      </c>
    </row>
    <row r="1044" spans="2:12">
      <c r="B1044" s="315" t="s">
        <v>4849</v>
      </c>
      <c r="C1044" s="310" t="s">
        <v>4850</v>
      </c>
      <c r="D1044" s="310"/>
      <c r="E1044" s="309"/>
      <c r="F1044" s="310"/>
      <c r="G1044" s="309"/>
      <c r="H1044" s="316">
        <v>9951377</v>
      </c>
      <c r="I1044" s="338"/>
      <c r="J1044" s="313"/>
      <c r="K1044" s="310"/>
      <c r="L1044" s="314" t="s">
        <v>649</v>
      </c>
    </row>
    <row r="1045" spans="2:12">
      <c r="B1045" s="315" t="s">
        <v>4820</v>
      </c>
      <c r="C1045" s="310" t="s">
        <v>4821</v>
      </c>
      <c r="D1045" s="310"/>
      <c r="E1045" s="309"/>
      <c r="F1045" s="310"/>
      <c r="G1045" s="309"/>
      <c r="H1045" s="316">
        <v>9951377</v>
      </c>
      <c r="I1045" s="338"/>
      <c r="J1045" s="313"/>
      <c r="K1045" s="310"/>
      <c r="L1045" s="314" t="s">
        <v>649</v>
      </c>
    </row>
    <row r="1046" spans="2:12">
      <c r="B1046" s="315" t="s">
        <v>470</v>
      </c>
      <c r="C1046" s="310" t="s">
        <v>4831</v>
      </c>
      <c r="D1046" s="310"/>
      <c r="E1046" s="309"/>
      <c r="F1046" s="310"/>
      <c r="G1046" s="309"/>
      <c r="H1046" s="316">
        <v>7533467</v>
      </c>
      <c r="I1046" s="338"/>
      <c r="J1046" s="313"/>
      <c r="K1046" s="310"/>
      <c r="L1046" s="314" t="s">
        <v>649</v>
      </c>
    </row>
    <row r="1047" spans="2:12">
      <c r="B1047" s="315" t="s">
        <v>4839</v>
      </c>
      <c r="C1047" s="310" t="s">
        <v>4840</v>
      </c>
      <c r="D1047" s="310"/>
      <c r="E1047" s="309"/>
      <c r="F1047" s="310"/>
      <c r="G1047" s="309"/>
      <c r="H1047" s="316">
        <v>9710029</v>
      </c>
      <c r="I1047" s="338"/>
      <c r="J1047" s="313"/>
      <c r="K1047" s="310"/>
      <c r="L1047" s="314" t="s">
        <v>649</v>
      </c>
    </row>
    <row r="1048" spans="2:12">
      <c r="B1048" s="315" t="s">
        <v>4839</v>
      </c>
      <c r="C1048" s="310" t="s">
        <v>4840</v>
      </c>
      <c r="D1048" s="310"/>
      <c r="E1048" s="309"/>
      <c r="F1048" s="310"/>
      <c r="G1048" s="309"/>
      <c r="H1048" s="316">
        <v>1052929</v>
      </c>
      <c r="I1048" s="338"/>
      <c r="J1048" s="313"/>
      <c r="K1048" s="310"/>
      <c r="L1048" s="314" t="s">
        <v>649</v>
      </c>
    </row>
    <row r="1049" spans="2:12">
      <c r="B1049" s="315" t="s">
        <v>489</v>
      </c>
      <c r="C1049" s="310" t="s">
        <v>4921</v>
      </c>
      <c r="D1049" s="310"/>
      <c r="E1049" s="309"/>
      <c r="F1049" s="310"/>
      <c r="G1049" s="309"/>
      <c r="H1049" s="316">
        <v>1061869</v>
      </c>
      <c r="I1049" s="338"/>
      <c r="J1049" s="313"/>
      <c r="K1049" s="310"/>
      <c r="L1049" s="314" t="s">
        <v>649</v>
      </c>
    </row>
    <row r="1050" spans="2:12">
      <c r="B1050" s="315" t="s">
        <v>4950</v>
      </c>
      <c r="C1050" s="310" t="s">
        <v>4951</v>
      </c>
      <c r="D1050" s="310"/>
      <c r="E1050" s="309"/>
      <c r="F1050" s="310"/>
      <c r="G1050" s="309"/>
      <c r="H1050" s="316">
        <v>2309120</v>
      </c>
      <c r="I1050" s="338"/>
      <c r="J1050" s="313"/>
      <c r="K1050" s="310"/>
      <c r="L1050" s="314" t="s">
        <v>649</v>
      </c>
    </row>
    <row r="1051" spans="2:12">
      <c r="B1051" s="315" t="s">
        <v>4847</v>
      </c>
      <c r="C1051" s="310" t="s">
        <v>4848</v>
      </c>
      <c r="D1051" s="310"/>
      <c r="E1051" s="309"/>
      <c r="F1051" s="310"/>
      <c r="G1051" s="309"/>
      <c r="H1051" s="316">
        <v>1643220</v>
      </c>
      <c r="I1051" s="338"/>
      <c r="J1051" s="313"/>
      <c r="K1051" s="310"/>
      <c r="L1051" s="314" t="s">
        <v>649</v>
      </c>
    </row>
    <row r="1052" spans="2:12">
      <c r="B1052" s="315" t="s">
        <v>4851</v>
      </c>
      <c r="C1052" s="310" t="s">
        <v>4852</v>
      </c>
      <c r="D1052" s="310"/>
      <c r="E1052" s="309"/>
      <c r="F1052" s="310"/>
      <c r="G1052" s="309"/>
      <c r="H1052" s="316">
        <v>9273960</v>
      </c>
      <c r="I1052" s="338"/>
      <c r="J1052" s="313"/>
      <c r="K1052" s="310"/>
      <c r="L1052" s="314" t="s">
        <v>649</v>
      </c>
    </row>
    <row r="1053" spans="2:12">
      <c r="B1053" s="315" t="s">
        <v>4839</v>
      </c>
      <c r="C1053" s="310" t="s">
        <v>4840</v>
      </c>
      <c r="D1053" s="310"/>
      <c r="E1053" s="309"/>
      <c r="F1053" s="310"/>
      <c r="G1053" s="309"/>
      <c r="H1053" s="316">
        <v>3217588</v>
      </c>
      <c r="I1053" s="338"/>
      <c r="J1053" s="313"/>
      <c r="K1053" s="310"/>
      <c r="L1053" s="314" t="s">
        <v>649</v>
      </c>
    </row>
    <row r="1054" spans="2:12">
      <c r="B1054" s="315" t="s">
        <v>4928</v>
      </c>
      <c r="C1054" s="310" t="s">
        <v>458</v>
      </c>
      <c r="D1054" s="310"/>
      <c r="E1054" s="309"/>
      <c r="F1054" s="310"/>
      <c r="G1054" s="309"/>
      <c r="H1054" s="316">
        <v>40817550</v>
      </c>
      <c r="I1054" s="338"/>
      <c r="J1054" s="313"/>
      <c r="K1054" s="310"/>
      <c r="L1054" s="314" t="s">
        <v>649</v>
      </c>
    </row>
    <row r="1055" spans="2:12">
      <c r="B1055" s="315" t="s">
        <v>485</v>
      </c>
      <c r="C1055" s="310" t="s">
        <v>4872</v>
      </c>
      <c r="D1055" s="310"/>
      <c r="E1055" s="309"/>
      <c r="F1055" s="310"/>
      <c r="G1055" s="309"/>
      <c r="H1055" s="316">
        <v>471566659</v>
      </c>
      <c r="I1055" s="338"/>
      <c r="J1055" s="313"/>
      <c r="K1055" s="310"/>
      <c r="L1055" s="314" t="s">
        <v>649</v>
      </c>
    </row>
    <row r="1056" spans="2:12">
      <c r="B1056" s="315" t="s">
        <v>576</v>
      </c>
      <c r="C1056" s="310" t="s">
        <v>4866</v>
      </c>
      <c r="D1056" s="310"/>
      <c r="E1056" s="309"/>
      <c r="F1056" s="310"/>
      <c r="G1056" s="309"/>
      <c r="H1056" s="316">
        <v>239640691</v>
      </c>
      <c r="I1056" s="338"/>
      <c r="J1056" s="313"/>
      <c r="K1056" s="310"/>
      <c r="L1056" s="314" t="s">
        <v>649</v>
      </c>
    </row>
    <row r="1057" spans="2:12">
      <c r="B1057" s="315" t="s">
        <v>4845</v>
      </c>
      <c r="C1057" s="310" t="s">
        <v>4846</v>
      </c>
      <c r="D1057" s="310"/>
      <c r="E1057" s="309"/>
      <c r="F1057" s="310"/>
      <c r="G1057" s="309"/>
      <c r="H1057" s="316">
        <v>279316301</v>
      </c>
      <c r="I1057" s="338"/>
      <c r="J1057" s="313"/>
      <c r="K1057" s="310"/>
      <c r="L1057" s="314" t="s">
        <v>649</v>
      </c>
    </row>
    <row r="1058" spans="2:12">
      <c r="B1058" s="315" t="s">
        <v>4839</v>
      </c>
      <c r="C1058" s="310" t="s">
        <v>4840</v>
      </c>
      <c r="D1058" s="310"/>
      <c r="E1058" s="309"/>
      <c r="F1058" s="310"/>
      <c r="G1058" s="309"/>
      <c r="H1058" s="316">
        <v>76965184</v>
      </c>
      <c r="I1058" s="338"/>
      <c r="J1058" s="313"/>
      <c r="K1058" s="310"/>
      <c r="L1058" s="314" t="s">
        <v>649</v>
      </c>
    </row>
    <row r="1059" spans="2:12">
      <c r="B1059" s="315" t="s">
        <v>4442</v>
      </c>
      <c r="C1059" s="310" t="s">
        <v>4889</v>
      </c>
      <c r="D1059" s="310"/>
      <c r="E1059" s="309"/>
      <c r="F1059" s="310"/>
      <c r="G1059" s="309"/>
      <c r="H1059" s="316">
        <v>5891484</v>
      </c>
      <c r="I1059" s="338"/>
      <c r="J1059" s="313"/>
      <c r="K1059" s="310"/>
      <c r="L1059" s="314" t="s">
        <v>649</v>
      </c>
    </row>
    <row r="1060" spans="2:12">
      <c r="B1060" s="315" t="s">
        <v>4904</v>
      </c>
      <c r="C1060" s="310" t="s">
        <v>4905</v>
      </c>
      <c r="D1060" s="310"/>
      <c r="E1060" s="309"/>
      <c r="F1060" s="310"/>
      <c r="G1060" s="309"/>
      <c r="H1060" s="316">
        <v>5761600</v>
      </c>
      <c r="I1060" s="338"/>
      <c r="J1060" s="313"/>
      <c r="K1060" s="310"/>
      <c r="L1060" s="314" t="s">
        <v>649</v>
      </c>
    </row>
    <row r="1061" spans="2:12">
      <c r="B1061" s="315" t="s">
        <v>4910</v>
      </c>
      <c r="C1061" s="310" t="s">
        <v>4911</v>
      </c>
      <c r="D1061" s="310"/>
      <c r="E1061" s="309"/>
      <c r="F1061" s="310"/>
      <c r="G1061" s="309"/>
      <c r="H1061" s="316">
        <v>1108000</v>
      </c>
      <c r="I1061" s="338"/>
      <c r="J1061" s="313"/>
      <c r="K1061" s="310"/>
      <c r="L1061" s="314" t="s">
        <v>649</v>
      </c>
    </row>
    <row r="1062" spans="2:12">
      <c r="B1062" s="315" t="s">
        <v>4849</v>
      </c>
      <c r="C1062" s="310" t="s">
        <v>4850</v>
      </c>
      <c r="D1062" s="310"/>
      <c r="E1062" s="309"/>
      <c r="F1062" s="310"/>
      <c r="G1062" s="309"/>
      <c r="H1062" s="316">
        <v>4559420</v>
      </c>
      <c r="I1062" s="338"/>
      <c r="J1062" s="313"/>
      <c r="K1062" s="310"/>
      <c r="L1062" s="314" t="s">
        <v>649</v>
      </c>
    </row>
    <row r="1063" spans="2:12">
      <c r="B1063" s="315" t="s">
        <v>4876</v>
      </c>
      <c r="C1063" s="310" t="s">
        <v>4877</v>
      </c>
      <c r="D1063" s="310"/>
      <c r="E1063" s="309"/>
      <c r="F1063" s="310"/>
      <c r="G1063" s="309"/>
      <c r="H1063" s="316">
        <v>1758950</v>
      </c>
      <c r="I1063" s="338"/>
      <c r="J1063" s="313"/>
      <c r="K1063" s="310"/>
      <c r="L1063" s="314" t="s">
        <v>649</v>
      </c>
    </row>
    <row r="1064" spans="2:12">
      <c r="B1064" s="315" t="s">
        <v>608</v>
      </c>
      <c r="C1064" s="310" t="s">
        <v>4890</v>
      </c>
      <c r="D1064" s="310"/>
      <c r="E1064" s="309"/>
      <c r="F1064" s="310"/>
      <c r="G1064" s="309"/>
      <c r="H1064" s="316">
        <v>412846977</v>
      </c>
      <c r="I1064" s="338"/>
      <c r="J1064" s="313"/>
      <c r="K1064" s="310"/>
      <c r="L1064" s="314" t="s">
        <v>649</v>
      </c>
    </row>
    <row r="1065" spans="2:12">
      <c r="B1065" s="315" t="s">
        <v>4430</v>
      </c>
      <c r="C1065" s="310" t="s">
        <v>4922</v>
      </c>
      <c r="D1065" s="310"/>
      <c r="E1065" s="309"/>
      <c r="F1065" s="310"/>
      <c r="G1065" s="309"/>
      <c r="H1065" s="316">
        <v>40425358</v>
      </c>
      <c r="I1065" s="338"/>
      <c r="J1065" s="313"/>
      <c r="K1065" s="310"/>
      <c r="L1065" s="314" t="s">
        <v>649</v>
      </c>
    </row>
    <row r="1066" spans="2:12">
      <c r="B1066" s="315" t="s">
        <v>4430</v>
      </c>
      <c r="C1066" s="310" t="s">
        <v>4922</v>
      </c>
      <c r="D1066" s="310"/>
      <c r="E1066" s="309"/>
      <c r="F1066" s="310"/>
      <c r="G1066" s="309"/>
      <c r="H1066" s="316">
        <v>376511282</v>
      </c>
      <c r="I1066" s="338"/>
      <c r="J1066" s="313"/>
      <c r="K1066" s="310"/>
      <c r="L1066" s="314" t="s">
        <v>649</v>
      </c>
    </row>
    <row r="1067" spans="2:12">
      <c r="B1067" s="315" t="s">
        <v>4430</v>
      </c>
      <c r="C1067" s="310" t="s">
        <v>4922</v>
      </c>
      <c r="D1067" s="310"/>
      <c r="E1067" s="309"/>
      <c r="F1067" s="310"/>
      <c r="G1067" s="309"/>
      <c r="H1067" s="316">
        <v>340704</v>
      </c>
      <c r="I1067" s="338"/>
      <c r="J1067" s="313"/>
      <c r="K1067" s="310"/>
      <c r="L1067" s="314" t="s">
        <v>649</v>
      </c>
    </row>
    <row r="1068" spans="2:12">
      <c r="B1068" s="315" t="s">
        <v>4430</v>
      </c>
      <c r="C1068" s="310" t="s">
        <v>4922</v>
      </c>
      <c r="D1068" s="310"/>
      <c r="E1068" s="309"/>
      <c r="F1068" s="310"/>
      <c r="G1068" s="309"/>
      <c r="H1068" s="316">
        <v>108035297</v>
      </c>
      <c r="I1068" s="338"/>
      <c r="J1068" s="313"/>
      <c r="K1068" s="310"/>
      <c r="L1068" s="314" t="s">
        <v>649</v>
      </c>
    </row>
    <row r="1069" spans="2:12">
      <c r="B1069" s="315" t="s">
        <v>4430</v>
      </c>
      <c r="C1069" s="310" t="s">
        <v>4922</v>
      </c>
      <c r="D1069" s="310"/>
      <c r="E1069" s="309"/>
      <c r="F1069" s="310"/>
      <c r="G1069" s="309"/>
      <c r="H1069" s="316">
        <v>33380130</v>
      </c>
      <c r="I1069" s="338"/>
      <c r="J1069" s="313"/>
      <c r="K1069" s="310"/>
      <c r="L1069" s="314" t="s">
        <v>649</v>
      </c>
    </row>
    <row r="1070" spans="2:12">
      <c r="B1070" s="315" t="s">
        <v>4430</v>
      </c>
      <c r="C1070" s="310" t="s">
        <v>4922</v>
      </c>
      <c r="D1070" s="310"/>
      <c r="E1070" s="309"/>
      <c r="F1070" s="310"/>
      <c r="G1070" s="309"/>
      <c r="H1070" s="316">
        <v>14305770</v>
      </c>
      <c r="I1070" s="338"/>
      <c r="J1070" s="313"/>
      <c r="K1070" s="310"/>
      <c r="L1070" s="314" t="s">
        <v>649</v>
      </c>
    </row>
    <row r="1071" spans="2:12">
      <c r="B1071" s="315" t="s">
        <v>4843</v>
      </c>
      <c r="C1071" s="310" t="s">
        <v>4844</v>
      </c>
      <c r="D1071" s="310"/>
      <c r="E1071" s="309"/>
      <c r="F1071" s="310"/>
      <c r="G1071" s="309"/>
      <c r="H1071" s="316">
        <v>155554392</v>
      </c>
      <c r="I1071" s="338"/>
      <c r="J1071" s="313"/>
      <c r="K1071" s="310"/>
      <c r="L1071" s="314" t="s">
        <v>649</v>
      </c>
    </row>
    <row r="1072" spans="2:12">
      <c r="B1072" s="315" t="s">
        <v>474</v>
      </c>
      <c r="C1072" s="310" t="s">
        <v>4865</v>
      </c>
      <c r="D1072" s="310"/>
      <c r="E1072" s="309"/>
      <c r="F1072" s="310"/>
      <c r="G1072" s="309"/>
      <c r="H1072" s="316">
        <v>64436117</v>
      </c>
      <c r="I1072" s="338"/>
      <c r="J1072" s="313"/>
      <c r="K1072" s="310"/>
      <c r="L1072" s="314" t="s">
        <v>649</v>
      </c>
    </row>
    <row r="1073" spans="2:12">
      <c r="B1073" s="315" t="s">
        <v>474</v>
      </c>
      <c r="C1073" s="310" t="s">
        <v>4865</v>
      </c>
      <c r="D1073" s="310"/>
      <c r="E1073" s="309"/>
      <c r="F1073" s="310"/>
      <c r="G1073" s="309"/>
      <c r="H1073" s="316">
        <v>41195499</v>
      </c>
      <c r="I1073" s="338"/>
      <c r="J1073" s="313"/>
      <c r="K1073" s="310"/>
      <c r="L1073" s="314" t="s">
        <v>649</v>
      </c>
    </row>
    <row r="1074" spans="2:12">
      <c r="B1074" s="315" t="s">
        <v>4839</v>
      </c>
      <c r="C1074" s="310" t="s">
        <v>4840</v>
      </c>
      <c r="D1074" s="310"/>
      <c r="E1074" s="309"/>
      <c r="F1074" s="310"/>
      <c r="G1074" s="309"/>
      <c r="H1074" s="316">
        <v>4990424</v>
      </c>
      <c r="I1074" s="338"/>
      <c r="J1074" s="313"/>
      <c r="K1074" s="310"/>
      <c r="L1074" s="314" t="s">
        <v>649</v>
      </c>
    </row>
    <row r="1075" spans="2:12">
      <c r="B1075" s="315" t="s">
        <v>4847</v>
      </c>
      <c r="C1075" s="310" t="s">
        <v>4848</v>
      </c>
      <c r="D1075" s="310"/>
      <c r="E1075" s="309"/>
      <c r="F1075" s="310"/>
      <c r="G1075" s="309"/>
      <c r="H1075" s="316">
        <v>1301900</v>
      </c>
      <c r="I1075" s="338"/>
      <c r="J1075" s="313"/>
      <c r="K1075" s="310"/>
      <c r="L1075" s="314" t="s">
        <v>649</v>
      </c>
    </row>
    <row r="1076" spans="2:12">
      <c r="B1076" s="315" t="s">
        <v>470</v>
      </c>
      <c r="C1076" s="310" t="s">
        <v>4831</v>
      </c>
      <c r="D1076" s="310"/>
      <c r="E1076" s="309"/>
      <c r="F1076" s="310"/>
      <c r="G1076" s="309"/>
      <c r="H1076" s="316">
        <v>516412</v>
      </c>
      <c r="I1076" s="338"/>
      <c r="J1076" s="313"/>
      <c r="K1076" s="310"/>
      <c r="L1076" s="314" t="s">
        <v>649</v>
      </c>
    </row>
    <row r="1077" spans="2:12">
      <c r="B1077" s="315" t="s">
        <v>4675</v>
      </c>
      <c r="C1077" s="310" t="s">
        <v>4828</v>
      </c>
      <c r="D1077" s="310"/>
      <c r="E1077" s="309"/>
      <c r="F1077" s="310"/>
      <c r="G1077" s="309"/>
      <c r="H1077" s="316">
        <v>2059607</v>
      </c>
      <c r="I1077" s="338"/>
      <c r="J1077" s="313"/>
      <c r="K1077" s="310"/>
      <c r="L1077" s="314" t="s">
        <v>649</v>
      </c>
    </row>
    <row r="1078" spans="2:12">
      <c r="B1078" s="315" t="s">
        <v>4396</v>
      </c>
      <c r="C1078" s="310" t="s">
        <v>4941</v>
      </c>
      <c r="D1078" s="310"/>
      <c r="E1078" s="309"/>
      <c r="F1078" s="310"/>
      <c r="G1078" s="309"/>
      <c r="H1078" s="316">
        <v>4964947</v>
      </c>
      <c r="I1078" s="338"/>
      <c r="J1078" s="313"/>
      <c r="K1078" s="310"/>
      <c r="L1078" s="314" t="s">
        <v>649</v>
      </c>
    </row>
    <row r="1079" spans="2:12">
      <c r="B1079" s="315" t="s">
        <v>4824</v>
      </c>
      <c r="C1079" s="310" t="s">
        <v>4825</v>
      </c>
      <c r="D1079" s="310"/>
      <c r="E1079" s="309"/>
      <c r="F1079" s="310"/>
      <c r="G1079" s="309"/>
      <c r="H1079" s="316">
        <v>5791184</v>
      </c>
      <c r="I1079" s="338"/>
      <c r="J1079" s="313"/>
      <c r="K1079" s="310"/>
      <c r="L1079" s="314" t="s">
        <v>649</v>
      </c>
    </row>
    <row r="1080" spans="2:12">
      <c r="B1080" s="315" t="s">
        <v>4977</v>
      </c>
      <c r="C1080" s="310" t="s">
        <v>4978</v>
      </c>
      <c r="D1080" s="310"/>
      <c r="E1080" s="309"/>
      <c r="F1080" s="310"/>
      <c r="G1080" s="309"/>
      <c r="H1080" s="316">
        <v>692500</v>
      </c>
      <c r="I1080" s="338"/>
      <c r="J1080" s="313"/>
      <c r="K1080" s="310"/>
      <c r="L1080" s="314" t="s">
        <v>649</v>
      </c>
    </row>
    <row r="1081" spans="2:12">
      <c r="B1081" s="315" t="s">
        <v>4981</v>
      </c>
      <c r="C1081" s="310" t="s">
        <v>4982</v>
      </c>
      <c r="D1081" s="310"/>
      <c r="E1081" s="309"/>
      <c r="F1081" s="310"/>
      <c r="G1081" s="309"/>
      <c r="H1081" s="316">
        <v>8010431</v>
      </c>
      <c r="I1081" s="338"/>
      <c r="J1081" s="313"/>
      <c r="K1081" s="310"/>
      <c r="L1081" s="314" t="s">
        <v>649</v>
      </c>
    </row>
    <row r="1082" spans="2:12">
      <c r="B1082" s="315" t="s">
        <v>4923</v>
      </c>
      <c r="C1082" s="310" t="s">
        <v>4401</v>
      </c>
      <c r="D1082" s="310"/>
      <c r="E1082" s="309"/>
      <c r="F1082" s="310"/>
      <c r="G1082" s="309"/>
      <c r="H1082" s="316">
        <v>33218264</v>
      </c>
      <c r="I1082" s="338"/>
      <c r="J1082" s="313"/>
      <c r="K1082" s="310"/>
      <c r="L1082" s="314" t="s">
        <v>649</v>
      </c>
    </row>
    <row r="1083" spans="2:12">
      <c r="B1083" s="315" t="s">
        <v>4841</v>
      </c>
      <c r="C1083" s="310" t="s">
        <v>4842</v>
      </c>
      <c r="D1083" s="310"/>
      <c r="E1083" s="309"/>
      <c r="F1083" s="310"/>
      <c r="G1083" s="309"/>
      <c r="H1083" s="316">
        <v>64461946</v>
      </c>
      <c r="I1083" s="338"/>
      <c r="J1083" s="313"/>
      <c r="K1083" s="310"/>
      <c r="L1083" s="314" t="s">
        <v>649</v>
      </c>
    </row>
    <row r="1084" spans="2:12">
      <c r="B1084" s="315" t="s">
        <v>4841</v>
      </c>
      <c r="C1084" s="310" t="s">
        <v>4842</v>
      </c>
      <c r="D1084" s="310"/>
      <c r="E1084" s="309"/>
      <c r="F1084" s="310"/>
      <c r="G1084" s="309"/>
      <c r="H1084" s="316">
        <v>56579974</v>
      </c>
      <c r="I1084" s="338"/>
      <c r="J1084" s="313"/>
      <c r="K1084" s="310"/>
      <c r="L1084" s="314" t="s">
        <v>649</v>
      </c>
    </row>
    <row r="1085" spans="2:12">
      <c r="B1085" s="315" t="s">
        <v>474</v>
      </c>
      <c r="C1085" s="310" t="s">
        <v>4865</v>
      </c>
      <c r="D1085" s="310"/>
      <c r="E1085" s="309"/>
      <c r="F1085" s="310"/>
      <c r="G1085" s="309"/>
      <c r="H1085" s="316">
        <v>122435484</v>
      </c>
      <c r="I1085" s="338"/>
      <c r="J1085" s="313"/>
      <c r="K1085" s="310"/>
      <c r="L1085" s="314" t="s">
        <v>649</v>
      </c>
    </row>
    <row r="1086" spans="2:12">
      <c r="B1086" s="315" t="s">
        <v>4863</v>
      </c>
      <c r="C1086" s="310" t="s">
        <v>4864</v>
      </c>
      <c r="D1086" s="310"/>
      <c r="E1086" s="309"/>
      <c r="F1086" s="310"/>
      <c r="G1086" s="309"/>
      <c r="H1086" s="316">
        <v>21513183</v>
      </c>
      <c r="I1086" s="338"/>
      <c r="J1086" s="313"/>
      <c r="K1086" s="310"/>
      <c r="L1086" s="314" t="s">
        <v>649</v>
      </c>
    </row>
    <row r="1087" spans="2:12">
      <c r="B1087" s="315" t="s">
        <v>4851</v>
      </c>
      <c r="C1087" s="310" t="s">
        <v>4852</v>
      </c>
      <c r="D1087" s="310"/>
      <c r="E1087" s="309"/>
      <c r="F1087" s="310"/>
      <c r="G1087" s="309"/>
      <c r="H1087" s="316">
        <v>9273960</v>
      </c>
      <c r="I1087" s="338"/>
      <c r="J1087" s="313"/>
      <c r="K1087" s="310"/>
      <c r="L1087" s="314" t="s">
        <v>649</v>
      </c>
    </row>
    <row r="1088" spans="2:12">
      <c r="B1088" s="315" t="s">
        <v>4928</v>
      </c>
      <c r="C1088" s="310" t="s">
        <v>458</v>
      </c>
      <c r="D1088" s="310"/>
      <c r="E1088" s="309"/>
      <c r="F1088" s="310"/>
      <c r="G1088" s="309"/>
      <c r="H1088" s="316">
        <v>40540370</v>
      </c>
      <c r="I1088" s="338"/>
      <c r="J1088" s="313"/>
      <c r="K1088" s="310"/>
      <c r="L1088" s="314" t="s">
        <v>649</v>
      </c>
    </row>
    <row r="1089" spans="2:12">
      <c r="B1089" s="315" t="s">
        <v>4829</v>
      </c>
      <c r="C1089" s="310" t="s">
        <v>4830</v>
      </c>
      <c r="D1089" s="310"/>
      <c r="E1089" s="309"/>
      <c r="F1089" s="310"/>
      <c r="G1089" s="309"/>
      <c r="H1089" s="316">
        <v>3432042</v>
      </c>
      <c r="I1089" s="338"/>
      <c r="J1089" s="313"/>
      <c r="K1089" s="310"/>
      <c r="L1089" s="314" t="s">
        <v>649</v>
      </c>
    </row>
    <row r="1090" spans="2:12">
      <c r="B1090" s="315" t="s">
        <v>4829</v>
      </c>
      <c r="C1090" s="310" t="s">
        <v>4830</v>
      </c>
      <c r="D1090" s="310"/>
      <c r="E1090" s="309"/>
      <c r="F1090" s="310"/>
      <c r="G1090" s="309"/>
      <c r="H1090" s="316">
        <v>1999853</v>
      </c>
      <c r="I1090" s="338"/>
      <c r="J1090" s="313"/>
      <c r="K1090" s="310"/>
      <c r="L1090" s="314" t="s">
        <v>649</v>
      </c>
    </row>
    <row r="1091" spans="2:12">
      <c r="B1091" s="315" t="s">
        <v>4829</v>
      </c>
      <c r="C1091" s="310" t="s">
        <v>4830</v>
      </c>
      <c r="D1091" s="310"/>
      <c r="E1091" s="309"/>
      <c r="F1091" s="310"/>
      <c r="G1091" s="309"/>
      <c r="H1091" s="316">
        <v>985738</v>
      </c>
      <c r="I1091" s="338"/>
      <c r="J1091" s="313"/>
      <c r="K1091" s="310"/>
      <c r="L1091" s="314" t="s">
        <v>649</v>
      </c>
    </row>
    <row r="1092" spans="2:12">
      <c r="B1092" s="315" t="s">
        <v>4835</v>
      </c>
      <c r="C1092" s="310" t="s">
        <v>4836</v>
      </c>
      <c r="D1092" s="310"/>
      <c r="E1092" s="309"/>
      <c r="F1092" s="310"/>
      <c r="G1092" s="309"/>
      <c r="H1092" s="316">
        <v>3778280</v>
      </c>
      <c r="I1092" s="338"/>
      <c r="J1092" s="313"/>
      <c r="K1092" s="310"/>
      <c r="L1092" s="314" t="s">
        <v>649</v>
      </c>
    </row>
    <row r="1093" spans="2:12">
      <c r="B1093" s="315" t="s">
        <v>4857</v>
      </c>
      <c r="C1093" s="310" t="s">
        <v>4858</v>
      </c>
      <c r="D1093" s="310"/>
      <c r="E1093" s="309"/>
      <c r="F1093" s="310"/>
      <c r="G1093" s="309"/>
      <c r="H1093" s="316">
        <v>15179600</v>
      </c>
      <c r="I1093" s="338"/>
      <c r="J1093" s="313"/>
      <c r="K1093" s="310"/>
      <c r="L1093" s="314" t="s">
        <v>649</v>
      </c>
    </row>
    <row r="1094" spans="2:12">
      <c r="B1094" s="315" t="s">
        <v>4914</v>
      </c>
      <c r="C1094" s="310" t="s">
        <v>4323</v>
      </c>
      <c r="D1094" s="310"/>
      <c r="E1094" s="309"/>
      <c r="F1094" s="310"/>
      <c r="G1094" s="309"/>
      <c r="H1094" s="316">
        <v>18522981</v>
      </c>
      <c r="I1094" s="338"/>
      <c r="J1094" s="313"/>
      <c r="K1094" s="310"/>
      <c r="L1094" s="314" t="s">
        <v>649</v>
      </c>
    </row>
    <row r="1095" spans="2:12">
      <c r="B1095" s="315" t="s">
        <v>4973</v>
      </c>
      <c r="C1095" s="310" t="s">
        <v>4974</v>
      </c>
      <c r="D1095" s="310"/>
      <c r="E1095" s="309"/>
      <c r="F1095" s="310"/>
      <c r="G1095" s="309"/>
      <c r="H1095" s="316">
        <v>7063500</v>
      </c>
      <c r="I1095" s="338"/>
      <c r="J1095" s="313"/>
      <c r="K1095" s="310"/>
      <c r="L1095" s="314" t="s">
        <v>649</v>
      </c>
    </row>
    <row r="1096" spans="2:12">
      <c r="B1096" s="315" t="s">
        <v>474</v>
      </c>
      <c r="C1096" s="310" t="s">
        <v>4865</v>
      </c>
      <c r="D1096" s="310"/>
      <c r="E1096" s="309"/>
      <c r="F1096" s="310"/>
      <c r="G1096" s="309"/>
      <c r="H1096" s="316">
        <v>3740110</v>
      </c>
      <c r="I1096" s="338"/>
      <c r="J1096" s="313"/>
      <c r="K1096" s="310"/>
      <c r="L1096" s="314" t="s">
        <v>649</v>
      </c>
    </row>
    <row r="1097" spans="2:12">
      <c r="B1097" s="315" t="s">
        <v>470</v>
      </c>
      <c r="C1097" s="310" t="s">
        <v>4831</v>
      </c>
      <c r="D1097" s="310"/>
      <c r="E1097" s="309"/>
      <c r="F1097" s="310"/>
      <c r="G1097" s="309"/>
      <c r="H1097" s="316">
        <v>1694823</v>
      </c>
      <c r="I1097" s="338"/>
      <c r="J1097" s="313"/>
      <c r="K1097" s="310"/>
      <c r="L1097" s="314" t="s">
        <v>649</v>
      </c>
    </row>
    <row r="1098" spans="2:12">
      <c r="B1098" s="315" t="s">
        <v>4878</v>
      </c>
      <c r="C1098" s="310" t="s">
        <v>4879</v>
      </c>
      <c r="D1098" s="310"/>
      <c r="E1098" s="309"/>
      <c r="F1098" s="310"/>
      <c r="G1098" s="309"/>
      <c r="H1098" s="316">
        <v>650000</v>
      </c>
      <c r="I1098" s="338"/>
      <c r="J1098" s="313"/>
      <c r="K1098" s="310"/>
      <c r="L1098" s="314" t="s">
        <v>649</v>
      </c>
    </row>
    <row r="1099" spans="2:12">
      <c r="B1099" s="315" t="s">
        <v>4878</v>
      </c>
      <c r="C1099" s="310" t="s">
        <v>4879</v>
      </c>
      <c r="D1099" s="310"/>
      <c r="E1099" s="309"/>
      <c r="F1099" s="310"/>
      <c r="G1099" s="309"/>
      <c r="H1099" s="316">
        <v>325000</v>
      </c>
      <c r="I1099" s="338"/>
      <c r="J1099" s="313"/>
      <c r="K1099" s="310"/>
      <c r="L1099" s="314" t="s">
        <v>649</v>
      </c>
    </row>
    <row r="1100" spans="2:12">
      <c r="B1100" s="315" t="s">
        <v>485</v>
      </c>
      <c r="C1100" s="310" t="s">
        <v>4872</v>
      </c>
      <c r="D1100" s="310"/>
      <c r="E1100" s="309"/>
      <c r="F1100" s="310"/>
      <c r="G1100" s="309"/>
      <c r="H1100" s="316">
        <v>37085738</v>
      </c>
      <c r="I1100" s="338"/>
      <c r="J1100" s="313"/>
      <c r="K1100" s="310"/>
      <c r="L1100" s="314" t="s">
        <v>649</v>
      </c>
    </row>
    <row r="1101" spans="2:12">
      <c r="B1101" s="315" t="s">
        <v>4843</v>
      </c>
      <c r="C1101" s="310" t="s">
        <v>4844</v>
      </c>
      <c r="D1101" s="310"/>
      <c r="E1101" s="309"/>
      <c r="F1101" s="310"/>
      <c r="G1101" s="309"/>
      <c r="H1101" s="316">
        <v>181662500</v>
      </c>
      <c r="I1101" s="338"/>
      <c r="J1101" s="313"/>
      <c r="K1101" s="310"/>
      <c r="L1101" s="314" t="s">
        <v>649</v>
      </c>
    </row>
    <row r="1102" spans="2:12">
      <c r="B1102" s="315" t="s">
        <v>4843</v>
      </c>
      <c r="C1102" s="310" t="s">
        <v>4844</v>
      </c>
      <c r="D1102" s="310"/>
      <c r="E1102" s="309"/>
      <c r="F1102" s="310"/>
      <c r="G1102" s="309"/>
      <c r="H1102" s="316">
        <v>28052016</v>
      </c>
      <c r="I1102" s="338"/>
      <c r="J1102" s="313"/>
      <c r="K1102" s="310"/>
      <c r="L1102" s="314" t="s">
        <v>649</v>
      </c>
    </row>
    <row r="1103" spans="2:12">
      <c r="B1103" s="315" t="s">
        <v>4845</v>
      </c>
      <c r="C1103" s="310" t="s">
        <v>4846</v>
      </c>
      <c r="D1103" s="310"/>
      <c r="E1103" s="309"/>
      <c r="F1103" s="310"/>
      <c r="G1103" s="309"/>
      <c r="H1103" s="316">
        <v>39358143</v>
      </c>
      <c r="I1103" s="338"/>
      <c r="J1103" s="313"/>
      <c r="K1103" s="310"/>
      <c r="L1103" s="314" t="s">
        <v>649</v>
      </c>
    </row>
    <row r="1104" spans="2:12">
      <c r="B1104" s="315" t="s">
        <v>485</v>
      </c>
      <c r="C1104" s="310" t="s">
        <v>4872</v>
      </c>
      <c r="D1104" s="310"/>
      <c r="E1104" s="309"/>
      <c r="F1104" s="310"/>
      <c r="G1104" s="309"/>
      <c r="H1104" s="316">
        <v>88764226</v>
      </c>
      <c r="I1104" s="338"/>
      <c r="J1104" s="313"/>
      <c r="K1104" s="310"/>
      <c r="L1104" s="314" t="s">
        <v>649</v>
      </c>
    </row>
    <row r="1105" spans="2:12">
      <c r="B1105" s="315" t="s">
        <v>4885</v>
      </c>
      <c r="C1105" s="310" t="s">
        <v>4886</v>
      </c>
      <c r="D1105" s="310"/>
      <c r="E1105" s="309"/>
      <c r="F1105" s="310"/>
      <c r="G1105" s="309"/>
      <c r="H1105" s="316">
        <v>74635212</v>
      </c>
      <c r="I1105" s="338"/>
      <c r="J1105" s="313"/>
      <c r="K1105" s="310"/>
      <c r="L1105" s="314" t="s">
        <v>649</v>
      </c>
    </row>
    <row r="1106" spans="2:12">
      <c r="B1106" s="315" t="s">
        <v>433</v>
      </c>
      <c r="C1106" s="310" t="s">
        <v>4929</v>
      </c>
      <c r="D1106" s="310"/>
      <c r="E1106" s="309"/>
      <c r="F1106" s="310"/>
      <c r="G1106" s="309"/>
      <c r="H1106" s="316">
        <v>30672726</v>
      </c>
      <c r="I1106" s="338"/>
      <c r="J1106" s="313"/>
      <c r="K1106" s="310"/>
      <c r="L1106" s="314" t="s">
        <v>649</v>
      </c>
    </row>
    <row r="1107" spans="2:12">
      <c r="B1107" s="315" t="s">
        <v>576</v>
      </c>
      <c r="C1107" s="310" t="s">
        <v>4866</v>
      </c>
      <c r="D1107" s="310"/>
      <c r="E1107" s="309"/>
      <c r="F1107" s="310"/>
      <c r="G1107" s="309"/>
      <c r="H1107" s="316">
        <v>272138042</v>
      </c>
      <c r="I1107" s="338"/>
      <c r="J1107" s="313"/>
      <c r="K1107" s="310"/>
      <c r="L1107" s="314" t="s">
        <v>649</v>
      </c>
    </row>
    <row r="1108" spans="2:12">
      <c r="B1108" s="315" t="s">
        <v>576</v>
      </c>
      <c r="C1108" s="310" t="s">
        <v>4866</v>
      </c>
      <c r="D1108" s="310"/>
      <c r="E1108" s="309"/>
      <c r="F1108" s="310"/>
      <c r="G1108" s="309"/>
      <c r="H1108" s="316">
        <v>124560496</v>
      </c>
      <c r="I1108" s="338"/>
      <c r="J1108" s="313"/>
      <c r="K1108" s="310"/>
      <c r="L1108" s="314" t="s">
        <v>649</v>
      </c>
    </row>
    <row r="1109" spans="2:12">
      <c r="B1109" s="315" t="s">
        <v>576</v>
      </c>
      <c r="C1109" s="310" t="s">
        <v>4866</v>
      </c>
      <c r="D1109" s="310"/>
      <c r="E1109" s="309"/>
      <c r="F1109" s="310"/>
      <c r="G1109" s="309"/>
      <c r="H1109" s="316">
        <v>115689441</v>
      </c>
      <c r="I1109" s="338"/>
      <c r="J1109" s="313"/>
      <c r="K1109" s="310"/>
      <c r="L1109" s="314" t="s">
        <v>649</v>
      </c>
    </row>
    <row r="1110" spans="2:12">
      <c r="B1110" s="315" t="s">
        <v>576</v>
      </c>
      <c r="C1110" s="310" t="s">
        <v>4866</v>
      </c>
      <c r="D1110" s="310"/>
      <c r="E1110" s="309"/>
      <c r="F1110" s="310"/>
      <c r="G1110" s="309"/>
      <c r="H1110" s="316">
        <v>74797767</v>
      </c>
      <c r="I1110" s="338"/>
      <c r="J1110" s="313"/>
      <c r="K1110" s="310"/>
      <c r="L1110" s="314" t="s">
        <v>649</v>
      </c>
    </row>
    <row r="1111" spans="2:12">
      <c r="B1111" s="315" t="s">
        <v>464</v>
      </c>
      <c r="C1111" s="310" t="s">
        <v>465</v>
      </c>
      <c r="D1111" s="310"/>
      <c r="E1111" s="309"/>
      <c r="F1111" s="310"/>
      <c r="G1111" s="309"/>
      <c r="H1111" s="316">
        <v>124899248</v>
      </c>
      <c r="I1111" s="338"/>
      <c r="J1111" s="313"/>
      <c r="K1111" s="310"/>
      <c r="L1111" s="314" t="s">
        <v>649</v>
      </c>
    </row>
    <row r="1112" spans="2:12">
      <c r="B1112" s="315" t="s">
        <v>464</v>
      </c>
      <c r="C1112" s="310" t="s">
        <v>465</v>
      </c>
      <c r="D1112" s="310"/>
      <c r="E1112" s="309"/>
      <c r="F1112" s="310"/>
      <c r="G1112" s="309"/>
      <c r="H1112" s="316">
        <v>75281610</v>
      </c>
      <c r="I1112" s="338"/>
      <c r="J1112" s="313"/>
      <c r="K1112" s="310"/>
      <c r="L1112" s="314" t="s">
        <v>649</v>
      </c>
    </row>
    <row r="1113" spans="2:12">
      <c r="B1113" s="315" t="s">
        <v>4396</v>
      </c>
      <c r="C1113" s="310" t="s">
        <v>4899</v>
      </c>
      <c r="D1113" s="310"/>
      <c r="E1113" s="309"/>
      <c r="F1113" s="310"/>
      <c r="G1113" s="309"/>
      <c r="H1113" s="316">
        <v>87583795</v>
      </c>
      <c r="I1113" s="338"/>
      <c r="J1113" s="313"/>
      <c r="K1113" s="310"/>
      <c r="L1113" s="314" t="s">
        <v>649</v>
      </c>
    </row>
    <row r="1114" spans="2:12">
      <c r="B1114" s="317" t="s">
        <v>4396</v>
      </c>
      <c r="C1114" s="317" t="s">
        <v>4899</v>
      </c>
      <c r="D1114" s="317"/>
      <c r="E1114" s="317"/>
      <c r="F1114" s="317"/>
      <c r="G1114" s="317"/>
      <c r="H1114" s="320">
        <v>34592495</v>
      </c>
      <c r="I1114" s="320"/>
      <c r="J1114" s="317"/>
      <c r="K1114" s="317"/>
      <c r="L1114" s="314" t="s">
        <v>649</v>
      </c>
    </row>
    <row r="1115" spans="2:12">
      <c r="B1115" s="317" t="s">
        <v>4923</v>
      </c>
      <c r="C1115" s="317" t="s">
        <v>4401</v>
      </c>
      <c r="D1115" s="318"/>
      <c r="E1115" s="319"/>
      <c r="F1115" s="318"/>
      <c r="G1115" s="319"/>
      <c r="H1115" s="320">
        <v>28538088</v>
      </c>
      <c r="I1115" s="320"/>
      <c r="J1115" s="318"/>
      <c r="K1115" s="317"/>
      <c r="L1115" s="314" t="s">
        <v>649</v>
      </c>
    </row>
    <row r="1116" spans="2:12">
      <c r="B1116" s="317" t="s">
        <v>4839</v>
      </c>
      <c r="C1116" s="317" t="s">
        <v>4840</v>
      </c>
      <c r="D1116" s="318"/>
      <c r="E1116" s="319"/>
      <c r="F1116" s="318"/>
      <c r="G1116" s="319"/>
      <c r="H1116" s="320">
        <v>2732619</v>
      </c>
      <c r="I1116" s="320"/>
      <c r="J1116" s="318"/>
      <c r="K1116" s="317"/>
      <c r="L1116" s="314" t="s">
        <v>649</v>
      </c>
    </row>
    <row r="1117" spans="2:12">
      <c r="B1117" s="317" t="s">
        <v>474</v>
      </c>
      <c r="C1117" s="317" t="s">
        <v>4865</v>
      </c>
      <c r="D1117" s="318"/>
      <c r="E1117" s="319"/>
      <c r="F1117" s="318"/>
      <c r="G1117" s="319"/>
      <c r="H1117" s="320">
        <v>26045610</v>
      </c>
      <c r="I1117" s="320"/>
      <c r="J1117" s="318"/>
      <c r="K1117" s="317"/>
      <c r="L1117" s="314" t="s">
        <v>649</v>
      </c>
    </row>
    <row r="1118" spans="2:12">
      <c r="B1118" s="317" t="s">
        <v>4841</v>
      </c>
      <c r="C1118" s="317" t="s">
        <v>4842</v>
      </c>
      <c r="D1118" s="318"/>
      <c r="E1118" s="319"/>
      <c r="F1118" s="318"/>
      <c r="G1118" s="319"/>
      <c r="H1118" s="320">
        <v>100670743</v>
      </c>
      <c r="I1118" s="320"/>
      <c r="J1118" s="318"/>
      <c r="K1118" s="317"/>
      <c r="L1118" s="314" t="s">
        <v>649</v>
      </c>
    </row>
    <row r="1119" spans="2:12">
      <c r="B1119" s="317" t="s">
        <v>4841</v>
      </c>
      <c r="C1119" s="317" t="s">
        <v>4842</v>
      </c>
      <c r="D1119" s="318"/>
      <c r="E1119" s="319"/>
      <c r="F1119" s="318"/>
      <c r="G1119" s="319"/>
      <c r="H1119" s="320">
        <v>7526778</v>
      </c>
      <c r="I1119" s="320"/>
      <c r="J1119" s="318"/>
      <c r="K1119" s="317"/>
      <c r="L1119" s="314" t="s">
        <v>649</v>
      </c>
    </row>
    <row r="1120" spans="2:12">
      <c r="B1120" s="317" t="s">
        <v>4822</v>
      </c>
      <c r="C1120" s="317" t="s">
        <v>4823</v>
      </c>
      <c r="D1120" s="318"/>
      <c r="E1120" s="319"/>
      <c r="F1120" s="318"/>
      <c r="G1120" s="319"/>
      <c r="H1120" s="320">
        <v>2127360</v>
      </c>
      <c r="I1120" s="320"/>
      <c r="J1120" s="318"/>
      <c r="K1120" s="317"/>
      <c r="L1120" s="314" t="s">
        <v>649</v>
      </c>
    </row>
    <row r="1121" spans="2:12">
      <c r="B1121" s="317" t="s">
        <v>4843</v>
      </c>
      <c r="C1121" s="317" t="s">
        <v>4844</v>
      </c>
      <c r="D1121" s="318"/>
      <c r="E1121" s="319"/>
      <c r="F1121" s="318"/>
      <c r="G1121" s="319"/>
      <c r="H1121" s="320">
        <v>278326066</v>
      </c>
      <c r="I1121" s="320"/>
      <c r="J1121" s="318"/>
      <c r="K1121" s="317"/>
      <c r="L1121" s="314" t="s">
        <v>649</v>
      </c>
    </row>
    <row r="1122" spans="2:12">
      <c r="B1122" s="317" t="s">
        <v>4839</v>
      </c>
      <c r="C1122" s="317" t="s">
        <v>4840</v>
      </c>
      <c r="D1122" s="318"/>
      <c r="E1122" s="348"/>
      <c r="F1122" s="318"/>
      <c r="G1122" s="319"/>
      <c r="H1122" s="320">
        <v>76451860</v>
      </c>
      <c r="I1122" s="320"/>
      <c r="J1122" s="318"/>
      <c r="K1122" s="317"/>
      <c r="L1122" s="314" t="s">
        <v>649</v>
      </c>
    </row>
    <row r="1123" spans="2:12">
      <c r="B1123" s="317" t="s">
        <v>4944</v>
      </c>
      <c r="C1123" s="317" t="s">
        <v>4945</v>
      </c>
      <c r="D1123" s="318"/>
      <c r="E1123" s="319"/>
      <c r="F1123" s="318"/>
      <c r="G1123" s="319"/>
      <c r="H1123" s="320">
        <v>6193609</v>
      </c>
      <c r="I1123" s="320"/>
      <c r="J1123" s="318"/>
      <c r="K1123" s="317"/>
      <c r="L1123" s="314" t="s">
        <v>649</v>
      </c>
    </row>
    <row r="1124" spans="2:12">
      <c r="B1124" s="317" t="s">
        <v>608</v>
      </c>
      <c r="C1124" s="317" t="s">
        <v>4890</v>
      </c>
      <c r="D1124" s="318"/>
      <c r="E1124" s="319"/>
      <c r="F1124" s="318"/>
      <c r="G1124" s="319"/>
      <c r="H1124" s="320">
        <v>385354019</v>
      </c>
      <c r="I1124" s="320"/>
      <c r="J1124" s="318"/>
      <c r="K1124" s="317"/>
      <c r="L1124" s="314" t="s">
        <v>649</v>
      </c>
    </row>
    <row r="1125" spans="2:12">
      <c r="B1125" s="317" t="s">
        <v>4430</v>
      </c>
      <c r="C1125" s="317" t="s">
        <v>4922</v>
      </c>
      <c r="D1125" s="318"/>
      <c r="E1125" s="319"/>
      <c r="F1125" s="318"/>
      <c r="G1125" s="319"/>
      <c r="H1125" s="320">
        <v>5626203</v>
      </c>
      <c r="I1125" s="320"/>
      <c r="J1125" s="318"/>
      <c r="K1125" s="317"/>
      <c r="L1125" s="314" t="s">
        <v>649</v>
      </c>
    </row>
    <row r="1126" spans="2:12">
      <c r="B1126" s="317" t="s">
        <v>4430</v>
      </c>
      <c r="C1126" s="317" t="s">
        <v>4922</v>
      </c>
      <c r="D1126" s="318"/>
      <c r="E1126" s="319"/>
      <c r="F1126" s="318"/>
      <c r="G1126" s="319"/>
      <c r="H1126" s="320">
        <v>284131</v>
      </c>
      <c r="I1126" s="320"/>
      <c r="J1126" s="318"/>
      <c r="K1126" s="317"/>
      <c r="L1126" s="314" t="s">
        <v>649</v>
      </c>
    </row>
    <row r="1127" spans="2:12">
      <c r="B1127" s="317" t="s">
        <v>4430</v>
      </c>
      <c r="C1127" s="317" t="s">
        <v>4922</v>
      </c>
      <c r="D1127" s="318"/>
      <c r="E1127" s="319"/>
      <c r="F1127" s="318"/>
      <c r="G1127" s="319"/>
      <c r="H1127" s="320">
        <v>89465187</v>
      </c>
      <c r="I1127" s="320"/>
      <c r="J1127" s="318"/>
      <c r="K1127" s="317"/>
      <c r="L1127" s="314" t="s">
        <v>649</v>
      </c>
    </row>
    <row r="1128" spans="2:12">
      <c r="B1128" s="317" t="s">
        <v>4430</v>
      </c>
      <c r="C1128" s="317" t="s">
        <v>4922</v>
      </c>
      <c r="D1128" s="318"/>
      <c r="E1128" s="319"/>
      <c r="F1128" s="318"/>
      <c r="G1128" s="319"/>
      <c r="H1128" s="320">
        <v>7361008</v>
      </c>
      <c r="I1128" s="320"/>
      <c r="J1128" s="318"/>
      <c r="K1128" s="317"/>
      <c r="L1128" s="314" t="s">
        <v>649</v>
      </c>
    </row>
    <row r="1129" spans="2:12">
      <c r="B1129" s="317" t="s">
        <v>4430</v>
      </c>
      <c r="C1129" s="317" t="s">
        <v>4922</v>
      </c>
      <c r="D1129" s="318"/>
      <c r="E1129" s="319"/>
      <c r="F1129" s="318"/>
      <c r="G1129" s="319"/>
      <c r="H1129" s="320">
        <v>2113562</v>
      </c>
      <c r="I1129" s="320"/>
      <c r="J1129" s="318"/>
      <c r="K1129" s="317"/>
      <c r="L1129" s="314" t="s">
        <v>649</v>
      </c>
    </row>
    <row r="1130" spans="2:12">
      <c r="B1130" s="317" t="s">
        <v>4430</v>
      </c>
      <c r="C1130" s="317" t="s">
        <v>4922</v>
      </c>
      <c r="D1130" s="318"/>
      <c r="E1130" s="319"/>
      <c r="F1130" s="318"/>
      <c r="G1130" s="319"/>
      <c r="H1130" s="320">
        <v>1827525</v>
      </c>
      <c r="I1130" s="320"/>
      <c r="J1130" s="318"/>
      <c r="K1130" s="317"/>
      <c r="L1130" s="314" t="s">
        <v>649</v>
      </c>
    </row>
    <row r="1131" spans="2:12">
      <c r="B1131" s="317" t="s">
        <v>4430</v>
      </c>
      <c r="C1131" s="317" t="s">
        <v>4922</v>
      </c>
      <c r="D1131" s="318"/>
      <c r="E1131" s="348"/>
      <c r="F1131" s="318"/>
      <c r="G1131" s="319"/>
      <c r="H1131" s="320">
        <v>1076145</v>
      </c>
      <c r="I1131" s="320"/>
      <c r="J1131" s="318"/>
      <c r="K1131" s="317"/>
      <c r="L1131" s="314" t="s">
        <v>649</v>
      </c>
    </row>
    <row r="1132" spans="2:12">
      <c r="B1132" s="317" t="s">
        <v>4430</v>
      </c>
      <c r="C1132" s="317" t="s">
        <v>4922</v>
      </c>
      <c r="D1132" s="318"/>
      <c r="E1132" s="319"/>
      <c r="F1132" s="318"/>
      <c r="G1132" s="319"/>
      <c r="H1132" s="320">
        <v>8156850</v>
      </c>
      <c r="I1132" s="320"/>
      <c r="J1132" s="318"/>
      <c r="K1132" s="317"/>
      <c r="L1132" s="314" t="s">
        <v>649</v>
      </c>
    </row>
    <row r="1133" spans="2:12">
      <c r="B1133" s="317" t="s">
        <v>464</v>
      </c>
      <c r="C1133" s="317" t="s">
        <v>465</v>
      </c>
      <c r="D1133" s="318"/>
      <c r="E1133" s="319"/>
      <c r="F1133" s="318"/>
      <c r="G1133" s="319"/>
      <c r="H1133" s="320">
        <v>134939632</v>
      </c>
      <c r="I1133" s="320"/>
      <c r="J1133" s="318"/>
      <c r="K1133" s="317"/>
      <c r="L1133" s="314" t="s">
        <v>649</v>
      </c>
    </row>
    <row r="1134" spans="2:12">
      <c r="B1134" s="317" t="s">
        <v>4870</v>
      </c>
      <c r="C1134" s="317" t="s">
        <v>4871</v>
      </c>
      <c r="D1134" s="318"/>
      <c r="E1134" s="319"/>
      <c r="F1134" s="318"/>
      <c r="G1134" s="319"/>
      <c r="H1134" s="320">
        <v>6481911</v>
      </c>
      <c r="I1134" s="320"/>
      <c r="J1134" s="318"/>
      <c r="K1134" s="317"/>
      <c r="L1134" s="314" t="s">
        <v>649</v>
      </c>
    </row>
    <row r="1135" spans="2:12">
      <c r="B1135" s="317" t="s">
        <v>4946</v>
      </c>
      <c r="C1135" s="317" t="s">
        <v>4947</v>
      </c>
      <c r="D1135" s="318"/>
      <c r="E1135" s="348"/>
      <c r="F1135" s="318"/>
      <c r="G1135" s="319"/>
      <c r="H1135" s="320">
        <v>9972000</v>
      </c>
      <c r="I1135" s="320"/>
      <c r="J1135" s="318"/>
      <c r="K1135" s="317"/>
      <c r="L1135" s="314" t="s">
        <v>649</v>
      </c>
    </row>
    <row r="1136" spans="2:12">
      <c r="B1136" s="317" t="s">
        <v>4939</v>
      </c>
      <c r="C1136" s="317" t="s">
        <v>4940</v>
      </c>
      <c r="D1136" s="318"/>
      <c r="E1136" s="319"/>
      <c r="F1136" s="318"/>
      <c r="G1136" s="319"/>
      <c r="H1136" s="320">
        <v>32920697</v>
      </c>
      <c r="I1136" s="320"/>
      <c r="J1136" s="318"/>
      <c r="K1136" s="317"/>
      <c r="L1136" s="314" t="s">
        <v>649</v>
      </c>
    </row>
    <row r="1137" spans="2:12">
      <c r="B1137" s="317" t="s">
        <v>117</v>
      </c>
      <c r="C1137" s="317" t="s">
        <v>4832</v>
      </c>
      <c r="D1137" s="318"/>
      <c r="E1137" s="348"/>
      <c r="F1137" s="318"/>
      <c r="G1137" s="319"/>
      <c r="H1137" s="320">
        <v>32757804</v>
      </c>
      <c r="I1137" s="320"/>
      <c r="J1137" s="318"/>
      <c r="K1137" s="317"/>
      <c r="L1137" s="314" t="s">
        <v>649</v>
      </c>
    </row>
    <row r="1138" spans="2:12">
      <c r="B1138" s="317" t="s">
        <v>4995</v>
      </c>
      <c r="C1138" s="317" t="s">
        <v>4996</v>
      </c>
      <c r="D1138" s="318"/>
      <c r="E1138" s="319"/>
      <c r="F1138" s="318"/>
      <c r="G1138" s="319"/>
      <c r="H1138" s="320">
        <v>3362780</v>
      </c>
      <c r="I1138" s="320"/>
      <c r="J1138" s="318"/>
      <c r="K1138" s="317"/>
      <c r="L1138" s="314" t="s">
        <v>649</v>
      </c>
    </row>
    <row r="1139" spans="2:12">
      <c r="B1139" s="317" t="s">
        <v>576</v>
      </c>
      <c r="C1139" s="317" t="s">
        <v>4866</v>
      </c>
      <c r="D1139" s="318"/>
      <c r="E1139" s="319"/>
      <c r="F1139" s="318"/>
      <c r="G1139" s="319"/>
      <c r="H1139" s="320">
        <v>85551062</v>
      </c>
      <c r="I1139" s="320"/>
      <c r="J1139" s="318"/>
      <c r="K1139" s="317"/>
      <c r="L1139" s="314" t="s">
        <v>649</v>
      </c>
    </row>
    <row r="1140" spans="2:12">
      <c r="B1140" s="317" t="s">
        <v>576</v>
      </c>
      <c r="C1140" s="317" t="s">
        <v>4866</v>
      </c>
      <c r="D1140" s="318"/>
      <c r="E1140" s="319"/>
      <c r="F1140" s="318"/>
      <c r="G1140" s="319"/>
      <c r="H1140" s="320">
        <v>1588408</v>
      </c>
      <c r="I1140" s="320"/>
      <c r="J1140" s="318"/>
      <c r="K1140" s="317"/>
      <c r="L1140" s="314" t="s">
        <v>649</v>
      </c>
    </row>
    <row r="1141" spans="2:12">
      <c r="B1141" s="317" t="s">
        <v>4841</v>
      </c>
      <c r="C1141" s="317" t="s">
        <v>4842</v>
      </c>
      <c r="D1141" s="318"/>
      <c r="E1141" s="319"/>
      <c r="F1141" s="318"/>
      <c r="G1141" s="319"/>
      <c r="H1141" s="320">
        <v>45212438</v>
      </c>
      <c r="I1141" s="320"/>
      <c r="J1141" s="318"/>
      <c r="K1141" s="317"/>
      <c r="L1141" s="314" t="s">
        <v>649</v>
      </c>
    </row>
    <row r="1142" spans="2:12">
      <c r="B1142" s="317" t="s">
        <v>4967</v>
      </c>
      <c r="C1142" s="317" t="s">
        <v>4968</v>
      </c>
      <c r="D1142" s="318"/>
      <c r="E1142" s="319"/>
      <c r="F1142" s="318"/>
      <c r="G1142" s="319"/>
      <c r="H1142" s="320">
        <v>9396283</v>
      </c>
      <c r="I1142" s="320"/>
      <c r="J1142" s="318"/>
      <c r="K1142" s="317"/>
      <c r="L1142" s="314" t="s">
        <v>649</v>
      </c>
    </row>
    <row r="1143" spans="2:12">
      <c r="B1143" s="317" t="s">
        <v>4919</v>
      </c>
      <c r="C1143" s="317" t="s">
        <v>4920</v>
      </c>
      <c r="D1143" s="318"/>
      <c r="E1143" s="319"/>
      <c r="F1143" s="318"/>
      <c r="G1143" s="319"/>
      <c r="H1143" s="320">
        <v>7279117</v>
      </c>
      <c r="I1143" s="320"/>
      <c r="J1143" s="318"/>
      <c r="K1143" s="317"/>
      <c r="L1143" s="314" t="s">
        <v>649</v>
      </c>
    </row>
    <row r="1144" spans="2:12">
      <c r="B1144" s="317" t="s">
        <v>4900</v>
      </c>
      <c r="C1144" s="317" t="s">
        <v>4901</v>
      </c>
      <c r="D1144" s="318"/>
      <c r="E1144" s="319"/>
      <c r="F1144" s="318"/>
      <c r="G1144" s="319"/>
      <c r="H1144" s="320">
        <v>797760</v>
      </c>
      <c r="I1144" s="320"/>
      <c r="J1144" s="318"/>
      <c r="K1144" s="317"/>
      <c r="L1144" s="314" t="s">
        <v>649</v>
      </c>
    </row>
    <row r="1145" spans="2:12">
      <c r="B1145" s="317" t="s">
        <v>4915</v>
      </c>
      <c r="C1145" s="317" t="s">
        <v>4916</v>
      </c>
      <c r="D1145" s="318"/>
      <c r="E1145" s="319"/>
      <c r="F1145" s="318"/>
      <c r="G1145" s="319"/>
      <c r="H1145" s="320">
        <v>5058020</v>
      </c>
      <c r="I1145" s="320"/>
      <c r="J1145" s="318"/>
      <c r="K1145" s="317"/>
      <c r="L1145" s="314" t="s">
        <v>649</v>
      </c>
    </row>
    <row r="1146" spans="2:12">
      <c r="B1146" s="317" t="s">
        <v>4442</v>
      </c>
      <c r="C1146" s="317" t="s">
        <v>4889</v>
      </c>
      <c r="D1146" s="318"/>
      <c r="E1146" s="319"/>
      <c r="F1146" s="318"/>
      <c r="G1146" s="319"/>
      <c r="H1146" s="320">
        <v>6024928</v>
      </c>
      <c r="I1146" s="320"/>
      <c r="J1146" s="318"/>
      <c r="K1146" s="317"/>
      <c r="L1146" s="314" t="s">
        <v>649</v>
      </c>
    </row>
    <row r="1147" spans="2:12">
      <c r="B1147" s="317" t="s">
        <v>4396</v>
      </c>
      <c r="C1147" s="317" t="s">
        <v>4899</v>
      </c>
      <c r="D1147" s="318"/>
      <c r="E1147" s="319"/>
      <c r="F1147" s="318"/>
      <c r="G1147" s="319"/>
      <c r="H1147" s="320">
        <v>5495614</v>
      </c>
      <c r="I1147" s="320"/>
      <c r="J1147" s="318"/>
      <c r="K1147" s="317"/>
      <c r="L1147" s="314" t="s">
        <v>649</v>
      </c>
    </row>
    <row r="1148" spans="2:12">
      <c r="B1148" s="317" t="s">
        <v>4396</v>
      </c>
      <c r="C1148" s="317" t="s">
        <v>4899</v>
      </c>
      <c r="D1148" s="318"/>
      <c r="E1148" s="319"/>
      <c r="F1148" s="318"/>
      <c r="G1148" s="319"/>
      <c r="H1148" s="320">
        <v>410507</v>
      </c>
      <c r="I1148" s="320"/>
      <c r="J1148" s="318"/>
      <c r="K1148" s="317"/>
      <c r="L1148" s="314" t="s">
        <v>649</v>
      </c>
    </row>
    <row r="1149" spans="2:12">
      <c r="B1149" s="317" t="s">
        <v>4912</v>
      </c>
      <c r="C1149" s="317" t="s">
        <v>4913</v>
      </c>
      <c r="D1149" s="318"/>
      <c r="E1149" s="319"/>
      <c r="F1149" s="318"/>
      <c r="G1149" s="319"/>
      <c r="H1149" s="320">
        <v>35478160</v>
      </c>
      <c r="I1149" s="320"/>
      <c r="J1149" s="318"/>
      <c r="K1149" s="317"/>
      <c r="L1149" s="314" t="s">
        <v>649</v>
      </c>
    </row>
    <row r="1150" spans="2:12">
      <c r="B1150" s="317" t="s">
        <v>4973</v>
      </c>
      <c r="C1150" s="317" t="s">
        <v>4974</v>
      </c>
      <c r="D1150" s="318"/>
      <c r="E1150" s="319"/>
      <c r="F1150" s="318"/>
      <c r="G1150" s="319"/>
      <c r="H1150" s="320">
        <v>2493000</v>
      </c>
      <c r="I1150" s="320"/>
      <c r="J1150" s="318"/>
      <c r="K1150" s="317"/>
      <c r="L1150" s="314" t="s">
        <v>649</v>
      </c>
    </row>
    <row r="1151" spans="2:12">
      <c r="B1151" s="317" t="s">
        <v>4839</v>
      </c>
      <c r="C1151" s="317" t="s">
        <v>4840</v>
      </c>
      <c r="D1151" s="318"/>
      <c r="E1151" s="319"/>
      <c r="F1151" s="318"/>
      <c r="G1151" s="319"/>
      <c r="H1151" s="320">
        <v>8007516</v>
      </c>
      <c r="I1151" s="320"/>
      <c r="J1151" s="318"/>
      <c r="K1151" s="317"/>
      <c r="L1151" s="314" t="s">
        <v>649</v>
      </c>
    </row>
    <row r="1152" spans="2:12">
      <c r="B1152" s="317" t="s">
        <v>470</v>
      </c>
      <c r="C1152" s="317" t="s">
        <v>4831</v>
      </c>
      <c r="D1152" s="318"/>
      <c r="E1152" s="319"/>
      <c r="F1152" s="318"/>
      <c r="G1152" s="319"/>
      <c r="H1152" s="320">
        <v>3032235</v>
      </c>
      <c r="I1152" s="320"/>
      <c r="J1152" s="318"/>
      <c r="K1152" s="317"/>
      <c r="L1152" s="314" t="s">
        <v>649</v>
      </c>
    </row>
    <row r="1153" spans="2:12">
      <c r="B1153" s="317" t="s">
        <v>485</v>
      </c>
      <c r="C1153" s="317" t="s">
        <v>4872</v>
      </c>
      <c r="D1153" s="318"/>
      <c r="E1153" s="319"/>
      <c r="F1153" s="318"/>
      <c r="G1153" s="319"/>
      <c r="H1153" s="320">
        <v>87810380</v>
      </c>
      <c r="I1153" s="320"/>
      <c r="J1153" s="318"/>
      <c r="K1153" s="317"/>
      <c r="L1153" s="314" t="s">
        <v>649</v>
      </c>
    </row>
    <row r="1154" spans="2:12">
      <c r="B1154" s="317" t="s">
        <v>433</v>
      </c>
      <c r="C1154" s="317" t="s">
        <v>4929</v>
      </c>
      <c r="D1154" s="318"/>
      <c r="E1154" s="319"/>
      <c r="F1154" s="318"/>
      <c r="G1154" s="319"/>
      <c r="H1154" s="320">
        <v>88490122</v>
      </c>
      <c r="I1154" s="320"/>
      <c r="J1154" s="318"/>
      <c r="K1154" s="317"/>
      <c r="L1154" s="314" t="s">
        <v>649</v>
      </c>
    </row>
    <row r="1155" spans="2:12">
      <c r="B1155" s="317" t="s">
        <v>4885</v>
      </c>
      <c r="C1155" s="317" t="s">
        <v>4886</v>
      </c>
      <c r="D1155" s="318"/>
      <c r="E1155" s="319"/>
      <c r="F1155" s="318"/>
      <c r="G1155" s="319"/>
      <c r="H1155" s="320">
        <v>4241756</v>
      </c>
      <c r="I1155" s="320"/>
      <c r="J1155" s="318"/>
      <c r="K1155" s="317"/>
      <c r="L1155" s="314" t="s">
        <v>649</v>
      </c>
    </row>
    <row r="1156" spans="2:12">
      <c r="B1156" s="317" t="s">
        <v>4859</v>
      </c>
      <c r="C1156" s="317" t="s">
        <v>4860</v>
      </c>
      <c r="D1156" s="318"/>
      <c r="E1156" s="319"/>
      <c r="F1156" s="318"/>
      <c r="G1156" s="319"/>
      <c r="H1156" s="320">
        <v>1329600</v>
      </c>
      <c r="I1156" s="320"/>
      <c r="J1156" s="318"/>
      <c r="K1156" s="317"/>
      <c r="L1156" s="314" t="s">
        <v>649</v>
      </c>
    </row>
    <row r="1157" spans="2:12">
      <c r="B1157" s="317" t="s">
        <v>433</v>
      </c>
      <c r="C1157" s="317" t="s">
        <v>4929</v>
      </c>
      <c r="D1157" s="318"/>
      <c r="E1157" s="319"/>
      <c r="F1157" s="318"/>
      <c r="G1157" s="319"/>
      <c r="H1157" s="320">
        <v>575534806</v>
      </c>
      <c r="I1157" s="320"/>
      <c r="J1157" s="318"/>
      <c r="K1157" s="317"/>
      <c r="L1157" s="314" t="s">
        <v>649</v>
      </c>
    </row>
    <row r="1158" spans="2:12">
      <c r="B1158" s="317" t="s">
        <v>4928</v>
      </c>
      <c r="C1158" s="317" t="s">
        <v>458</v>
      </c>
      <c r="D1158" s="318"/>
      <c r="E1158" s="319"/>
      <c r="F1158" s="318"/>
      <c r="G1158" s="319"/>
      <c r="H1158" s="320">
        <v>55647568</v>
      </c>
      <c r="I1158" s="320"/>
      <c r="J1158" s="318"/>
      <c r="K1158" s="317"/>
      <c r="L1158" s="314" t="s">
        <v>649</v>
      </c>
    </row>
    <row r="1159" spans="2:12">
      <c r="B1159" s="317" t="s">
        <v>4926</v>
      </c>
      <c r="C1159" s="317" t="s">
        <v>4927</v>
      </c>
      <c r="D1159" s="318"/>
      <c r="E1159" s="319"/>
      <c r="F1159" s="318"/>
      <c r="G1159" s="319"/>
      <c r="H1159" s="320">
        <v>4155000</v>
      </c>
      <c r="I1159" s="320"/>
      <c r="J1159" s="318"/>
      <c r="K1159" s="317"/>
      <c r="L1159" s="314" t="s">
        <v>649</v>
      </c>
    </row>
    <row r="1160" spans="2:12">
      <c r="B1160" s="317" t="s">
        <v>4829</v>
      </c>
      <c r="C1160" s="317" t="s">
        <v>4830</v>
      </c>
      <c r="D1160" s="318"/>
      <c r="E1160" s="319"/>
      <c r="F1160" s="318"/>
      <c r="G1160" s="319"/>
      <c r="H1160" s="320">
        <v>5528263</v>
      </c>
      <c r="I1160" s="320"/>
      <c r="J1160" s="318"/>
      <c r="K1160" s="317"/>
      <c r="L1160" s="314" t="s">
        <v>649</v>
      </c>
    </row>
    <row r="1161" spans="2:12">
      <c r="B1161" s="317" t="s">
        <v>4839</v>
      </c>
      <c r="C1161" s="317" t="s">
        <v>4840</v>
      </c>
      <c r="D1161" s="318"/>
      <c r="E1161" s="319"/>
      <c r="F1161" s="318"/>
      <c r="G1161" s="319"/>
      <c r="H1161" s="320">
        <v>3194222</v>
      </c>
      <c r="I1161" s="320"/>
      <c r="J1161" s="318"/>
      <c r="K1161" s="317"/>
      <c r="L1161" s="314" t="s">
        <v>649</v>
      </c>
    </row>
    <row r="1162" spans="2:12">
      <c r="B1162" s="317" t="s">
        <v>4839</v>
      </c>
      <c r="C1162" s="317" t="s">
        <v>4840</v>
      </c>
      <c r="D1162" s="318"/>
      <c r="E1162" s="319"/>
      <c r="F1162" s="318"/>
      <c r="G1162" s="319"/>
      <c r="H1162" s="320">
        <v>950602</v>
      </c>
      <c r="I1162" s="320"/>
      <c r="J1162" s="318"/>
      <c r="K1162" s="317"/>
      <c r="L1162" s="314" t="s">
        <v>649</v>
      </c>
    </row>
    <row r="1163" spans="2:12">
      <c r="B1163" s="317" t="s">
        <v>4822</v>
      </c>
      <c r="C1163" s="317" t="s">
        <v>4823</v>
      </c>
      <c r="D1163" s="318"/>
      <c r="E1163" s="319"/>
      <c r="F1163" s="318"/>
      <c r="G1163" s="319"/>
      <c r="H1163" s="320">
        <v>3191040</v>
      </c>
      <c r="I1163" s="320"/>
      <c r="J1163" s="318"/>
      <c r="K1163" s="317"/>
      <c r="L1163" s="314" t="s">
        <v>649</v>
      </c>
    </row>
    <row r="1164" spans="2:12">
      <c r="B1164" s="349" t="s">
        <v>4822</v>
      </c>
      <c r="C1164" s="317" t="s">
        <v>4823</v>
      </c>
      <c r="D1164" s="318"/>
      <c r="E1164" s="319"/>
      <c r="F1164" s="318"/>
      <c r="G1164" s="319"/>
      <c r="H1164" s="320">
        <v>2127360</v>
      </c>
      <c r="I1164" s="320"/>
      <c r="J1164" s="318"/>
      <c r="K1164" s="317"/>
      <c r="L1164" s="314" t="s">
        <v>649</v>
      </c>
    </row>
    <row r="1165" spans="2:12">
      <c r="B1165" s="349" t="s">
        <v>4822</v>
      </c>
      <c r="C1165" s="317" t="s">
        <v>4823</v>
      </c>
      <c r="D1165" s="318"/>
      <c r="E1165" s="319"/>
      <c r="F1165" s="318"/>
      <c r="G1165" s="319"/>
      <c r="H1165" s="320">
        <v>2127360</v>
      </c>
      <c r="I1165" s="320"/>
      <c r="J1165" s="318"/>
      <c r="K1165" s="317"/>
      <c r="L1165" s="314" t="s">
        <v>649</v>
      </c>
    </row>
    <row r="1166" spans="2:12">
      <c r="B1166" s="349" t="s">
        <v>470</v>
      </c>
      <c r="C1166" s="317" t="s">
        <v>4831</v>
      </c>
      <c r="D1166" s="318"/>
      <c r="E1166" s="319"/>
      <c r="F1166" s="318"/>
      <c r="G1166" s="319"/>
      <c r="H1166" s="320">
        <v>13821413</v>
      </c>
      <c r="I1166" s="320"/>
      <c r="J1166" s="318"/>
      <c r="K1166" s="317"/>
      <c r="L1166" s="314" t="s">
        <v>649</v>
      </c>
    </row>
    <row r="1167" spans="2:12">
      <c r="B1167" s="349" t="s">
        <v>576</v>
      </c>
      <c r="C1167" s="317" t="s">
        <v>4866</v>
      </c>
      <c r="D1167" s="318"/>
      <c r="E1167" s="319"/>
      <c r="F1167" s="318"/>
      <c r="G1167" s="319"/>
      <c r="H1167" s="320">
        <v>6771599</v>
      </c>
      <c r="I1167" s="320"/>
      <c r="J1167" s="318"/>
      <c r="K1167" s="317"/>
      <c r="L1167" s="314" t="s">
        <v>649</v>
      </c>
    </row>
    <row r="1168" spans="2:12">
      <c r="B1168" s="349" t="s">
        <v>485</v>
      </c>
      <c r="C1168" s="317" t="s">
        <v>4872</v>
      </c>
      <c r="D1168" s="318"/>
      <c r="E1168" s="319"/>
      <c r="F1168" s="318"/>
      <c r="G1168" s="319"/>
      <c r="H1168" s="320">
        <v>26249150</v>
      </c>
      <c r="I1168" s="320"/>
      <c r="J1168" s="318"/>
      <c r="K1168" s="317"/>
      <c r="L1168" s="314" t="s">
        <v>649</v>
      </c>
    </row>
    <row r="1169" spans="2:12">
      <c r="B1169" s="349" t="s">
        <v>4826</v>
      </c>
      <c r="C1169" s="317" t="s">
        <v>4827</v>
      </c>
      <c r="D1169" s="318"/>
      <c r="E1169" s="319"/>
      <c r="F1169" s="318"/>
      <c r="G1169" s="319"/>
      <c r="H1169" s="320">
        <v>3311258</v>
      </c>
      <c r="I1169" s="320"/>
      <c r="J1169" s="318"/>
      <c r="K1169" s="317"/>
      <c r="L1169" s="314" t="s">
        <v>649</v>
      </c>
    </row>
    <row r="1170" spans="2:12">
      <c r="B1170" s="349" t="s">
        <v>4675</v>
      </c>
      <c r="C1170" s="317" t="s">
        <v>4828</v>
      </c>
      <c r="D1170" s="318"/>
      <c r="E1170" s="319"/>
      <c r="F1170" s="318"/>
      <c r="G1170" s="319"/>
      <c r="H1170" s="320">
        <v>1605702</v>
      </c>
      <c r="I1170" s="320"/>
      <c r="J1170" s="318"/>
      <c r="K1170" s="317"/>
      <c r="L1170" s="314" t="s">
        <v>649</v>
      </c>
    </row>
    <row r="1171" spans="2:12">
      <c r="B1171" s="349" t="s">
        <v>4841</v>
      </c>
      <c r="C1171" s="317" t="s">
        <v>4842</v>
      </c>
      <c r="D1171" s="318"/>
      <c r="E1171" s="319"/>
      <c r="F1171" s="318"/>
      <c r="G1171" s="319"/>
      <c r="H1171" s="320">
        <v>17907046</v>
      </c>
      <c r="I1171" s="320"/>
      <c r="J1171" s="318"/>
      <c r="K1171" s="317"/>
      <c r="L1171" s="314" t="s">
        <v>649</v>
      </c>
    </row>
    <row r="1172" spans="2:12">
      <c r="B1172" s="349" t="s">
        <v>4985</v>
      </c>
      <c r="C1172" s="317" t="s">
        <v>4986</v>
      </c>
      <c r="D1172" s="318"/>
      <c r="E1172" s="319"/>
      <c r="F1172" s="318"/>
      <c r="G1172" s="319"/>
      <c r="H1172" s="320">
        <v>33268365</v>
      </c>
      <c r="I1172" s="320"/>
      <c r="J1172" s="318"/>
      <c r="K1172" s="317"/>
      <c r="L1172" s="314" t="s">
        <v>649</v>
      </c>
    </row>
    <row r="1173" spans="2:12">
      <c r="B1173" s="349" t="s">
        <v>4973</v>
      </c>
      <c r="C1173" s="317" t="s">
        <v>4974</v>
      </c>
      <c r="D1173" s="318"/>
      <c r="E1173" s="319"/>
      <c r="F1173" s="318"/>
      <c r="G1173" s="319"/>
      <c r="H1173" s="320">
        <v>4986000</v>
      </c>
      <c r="I1173" s="320"/>
      <c r="J1173" s="318"/>
      <c r="K1173" s="317"/>
      <c r="L1173" s="314" t="s">
        <v>649</v>
      </c>
    </row>
    <row r="1174" spans="2:12">
      <c r="B1174" s="349" t="s">
        <v>4843</v>
      </c>
      <c r="C1174" s="317" t="s">
        <v>4844</v>
      </c>
      <c r="D1174" s="318"/>
      <c r="E1174" s="319"/>
      <c r="F1174" s="318"/>
      <c r="G1174" s="319"/>
      <c r="H1174" s="320">
        <v>27256964</v>
      </c>
      <c r="I1174" s="320"/>
      <c r="J1174" s="318"/>
      <c r="K1174" s="317"/>
      <c r="L1174" s="314" t="s">
        <v>649</v>
      </c>
    </row>
    <row r="1175" spans="2:12">
      <c r="B1175" s="349" t="s">
        <v>4430</v>
      </c>
      <c r="C1175" s="317" t="s">
        <v>4922</v>
      </c>
      <c r="D1175" s="318"/>
      <c r="E1175" s="319"/>
      <c r="F1175" s="318"/>
      <c r="G1175" s="319"/>
      <c r="H1175" s="320">
        <v>50676107</v>
      </c>
      <c r="I1175" s="320"/>
      <c r="J1175" s="318"/>
      <c r="K1175" s="317"/>
      <c r="L1175" s="314" t="s">
        <v>649</v>
      </c>
    </row>
    <row r="1176" spans="2:12">
      <c r="B1176" s="349" t="s">
        <v>4430</v>
      </c>
      <c r="C1176" s="317" t="s">
        <v>4922</v>
      </c>
      <c r="D1176" s="318"/>
      <c r="E1176" s="319"/>
      <c r="F1176" s="318"/>
      <c r="G1176" s="319"/>
      <c r="H1176" s="320">
        <v>13088250</v>
      </c>
      <c r="I1176" s="320"/>
      <c r="J1176" s="318"/>
      <c r="K1176" s="317"/>
      <c r="L1176" s="314" t="s">
        <v>649</v>
      </c>
    </row>
    <row r="1177" spans="2:12">
      <c r="B1177" s="349" t="s">
        <v>4430</v>
      </c>
      <c r="C1177" s="317" t="s">
        <v>4922</v>
      </c>
      <c r="D1177" s="318"/>
      <c r="E1177" s="319"/>
      <c r="F1177" s="318"/>
      <c r="G1177" s="319"/>
      <c r="H1177" s="320">
        <v>8058448</v>
      </c>
      <c r="I1177" s="320"/>
      <c r="J1177" s="318"/>
      <c r="K1177" s="317"/>
      <c r="L1177" s="314" t="s">
        <v>649</v>
      </c>
    </row>
    <row r="1178" spans="2:12">
      <c r="B1178" s="349" t="s">
        <v>4845</v>
      </c>
      <c r="C1178" s="317" t="s">
        <v>4846</v>
      </c>
      <c r="D1178" s="318"/>
      <c r="E1178" s="319"/>
      <c r="F1178" s="318"/>
      <c r="G1178" s="319"/>
      <c r="H1178" s="320">
        <v>173764556</v>
      </c>
      <c r="I1178" s="320"/>
      <c r="J1178" s="318"/>
      <c r="K1178" s="317"/>
      <c r="L1178" s="314" t="s">
        <v>649</v>
      </c>
    </row>
    <row r="1179" spans="2:12">
      <c r="B1179" s="349" t="s">
        <v>4430</v>
      </c>
      <c r="C1179" s="317" t="s">
        <v>4922</v>
      </c>
      <c r="D1179" s="318"/>
      <c r="E1179" s="319"/>
      <c r="F1179" s="318"/>
      <c r="G1179" s="319"/>
      <c r="H1179" s="320">
        <v>5893955</v>
      </c>
      <c r="I1179" s="320"/>
      <c r="J1179" s="318"/>
      <c r="K1179" s="317"/>
      <c r="L1179" s="314" t="s">
        <v>649</v>
      </c>
    </row>
    <row r="1180" spans="2:12">
      <c r="B1180" s="349" t="s">
        <v>4430</v>
      </c>
      <c r="C1180" s="317" t="s">
        <v>4922</v>
      </c>
      <c r="D1180" s="318"/>
      <c r="E1180" s="319"/>
      <c r="F1180" s="318"/>
      <c r="G1180" s="319"/>
      <c r="H1180" s="320">
        <v>98651533</v>
      </c>
      <c r="I1180" s="320"/>
      <c r="J1180" s="318"/>
      <c r="K1180" s="317"/>
      <c r="L1180" s="314" t="s">
        <v>649</v>
      </c>
    </row>
    <row r="1181" spans="2:12">
      <c r="B1181" s="349" t="s">
        <v>464</v>
      </c>
      <c r="C1181" s="317" t="s">
        <v>465</v>
      </c>
      <c r="D1181" s="318"/>
      <c r="E1181" s="319"/>
      <c r="F1181" s="318"/>
      <c r="G1181" s="319"/>
      <c r="H1181" s="320">
        <v>132250750</v>
      </c>
      <c r="I1181" s="320"/>
      <c r="J1181" s="318"/>
      <c r="K1181" s="317"/>
      <c r="L1181" s="314" t="s">
        <v>649</v>
      </c>
    </row>
    <row r="1182" spans="2:12">
      <c r="B1182" s="349" t="s">
        <v>433</v>
      </c>
      <c r="C1182" s="317" t="s">
        <v>4929</v>
      </c>
      <c r="D1182" s="318"/>
      <c r="E1182" s="319"/>
      <c r="F1182" s="318"/>
      <c r="G1182" s="319"/>
      <c r="H1182" s="320">
        <v>313637951</v>
      </c>
      <c r="I1182" s="320"/>
      <c r="J1182" s="318"/>
      <c r="K1182" s="317"/>
      <c r="L1182" s="314" t="s">
        <v>649</v>
      </c>
    </row>
    <row r="1183" spans="2:12">
      <c r="B1183" s="349" t="s">
        <v>433</v>
      </c>
      <c r="C1183" s="317" t="s">
        <v>4929</v>
      </c>
      <c r="D1183" s="318"/>
      <c r="E1183" s="319"/>
      <c r="F1183" s="318"/>
      <c r="G1183" s="319"/>
      <c r="H1183" s="320">
        <v>80480216</v>
      </c>
      <c r="I1183" s="320"/>
      <c r="J1183" s="318"/>
      <c r="K1183" s="317"/>
      <c r="L1183" s="314" t="s">
        <v>649</v>
      </c>
    </row>
    <row r="1184" spans="2:12">
      <c r="B1184" s="349" t="s">
        <v>4885</v>
      </c>
      <c r="C1184" s="317" t="s">
        <v>4886</v>
      </c>
      <c r="D1184" s="318"/>
      <c r="E1184" s="319"/>
      <c r="F1184" s="318"/>
      <c r="G1184" s="319"/>
      <c r="H1184" s="320">
        <v>81055685</v>
      </c>
      <c r="I1184" s="320"/>
      <c r="J1184" s="318"/>
      <c r="K1184" s="317"/>
      <c r="L1184" s="314" t="s">
        <v>649</v>
      </c>
    </row>
    <row r="1185" spans="2:12">
      <c r="B1185" s="349" t="s">
        <v>4885</v>
      </c>
      <c r="C1185" s="317" t="s">
        <v>4886</v>
      </c>
      <c r="D1185" s="318"/>
      <c r="E1185" s="319"/>
      <c r="F1185" s="318"/>
      <c r="G1185" s="319"/>
      <c r="H1185" s="320">
        <v>107171234</v>
      </c>
      <c r="I1185" s="320"/>
      <c r="J1185" s="318"/>
      <c r="K1185" s="317"/>
      <c r="L1185" s="314" t="s">
        <v>649</v>
      </c>
    </row>
    <row r="1186" spans="2:12">
      <c r="B1186" s="349" t="s">
        <v>4430</v>
      </c>
      <c r="C1186" s="317" t="s">
        <v>4922</v>
      </c>
      <c r="D1186" s="318"/>
      <c r="E1186" s="319"/>
      <c r="F1186" s="318"/>
      <c r="G1186" s="319"/>
      <c r="H1186" s="320">
        <v>20794664</v>
      </c>
      <c r="I1186" s="320"/>
      <c r="J1186" s="318"/>
      <c r="K1186" s="317"/>
      <c r="L1186" s="314" t="s">
        <v>649</v>
      </c>
    </row>
    <row r="1187" spans="2:12">
      <c r="B1187" s="349" t="s">
        <v>4851</v>
      </c>
      <c r="C1187" s="317" t="s">
        <v>4852</v>
      </c>
      <c r="D1187" s="318"/>
      <c r="E1187" s="319"/>
      <c r="F1187" s="318"/>
      <c r="G1187" s="319"/>
      <c r="H1187" s="320">
        <v>9273960</v>
      </c>
      <c r="I1187" s="320"/>
      <c r="J1187" s="318"/>
      <c r="K1187" s="317"/>
      <c r="L1187" s="314" t="s">
        <v>649</v>
      </c>
    </row>
    <row r="1188" spans="2:12">
      <c r="B1188" s="349" t="s">
        <v>4876</v>
      </c>
      <c r="C1188" s="317" t="s">
        <v>4877</v>
      </c>
      <c r="D1188" s="318"/>
      <c r="E1188" s="319"/>
      <c r="F1188" s="318"/>
      <c r="G1188" s="319"/>
      <c r="H1188" s="320">
        <v>3240568</v>
      </c>
      <c r="I1188" s="320"/>
      <c r="J1188" s="318"/>
      <c r="K1188" s="317"/>
      <c r="L1188" s="314" t="s">
        <v>649</v>
      </c>
    </row>
    <row r="1189" spans="2:12">
      <c r="B1189" s="349" t="s">
        <v>4880</v>
      </c>
      <c r="C1189" s="317" t="s">
        <v>4881</v>
      </c>
      <c r="D1189" s="318"/>
      <c r="E1189" s="319"/>
      <c r="F1189" s="318"/>
      <c r="G1189" s="319"/>
      <c r="H1189" s="320">
        <v>29916000</v>
      </c>
      <c r="I1189" s="320"/>
      <c r="J1189" s="318"/>
      <c r="K1189" s="317"/>
      <c r="L1189" s="314" t="s">
        <v>649</v>
      </c>
    </row>
    <row r="1190" spans="2:12">
      <c r="B1190" s="349" t="s">
        <v>4841</v>
      </c>
      <c r="C1190" s="317" t="s">
        <v>4842</v>
      </c>
      <c r="D1190" s="318"/>
      <c r="E1190" s="319"/>
      <c r="F1190" s="318"/>
      <c r="G1190" s="319"/>
      <c r="H1190" s="320">
        <v>12940066</v>
      </c>
      <c r="I1190" s="320"/>
      <c r="J1190" s="318"/>
      <c r="K1190" s="317"/>
      <c r="L1190" s="314" t="s">
        <v>649</v>
      </c>
    </row>
    <row r="1191" spans="2:12">
      <c r="B1191" s="349" t="s">
        <v>4904</v>
      </c>
      <c r="C1191" s="317" t="s">
        <v>4905</v>
      </c>
      <c r="D1191" s="318"/>
      <c r="E1191" s="319"/>
      <c r="F1191" s="318"/>
      <c r="G1191" s="319"/>
      <c r="H1191" s="320">
        <v>10443844</v>
      </c>
      <c r="I1191" s="320"/>
      <c r="J1191" s="318"/>
      <c r="K1191" s="317"/>
      <c r="L1191" s="314" t="s">
        <v>649</v>
      </c>
    </row>
    <row r="1192" spans="2:12">
      <c r="B1192" s="349" t="s">
        <v>474</v>
      </c>
      <c r="C1192" s="317" t="s">
        <v>4865</v>
      </c>
      <c r="D1192" s="318"/>
      <c r="E1192" s="319"/>
      <c r="F1192" s="318"/>
      <c r="G1192" s="319"/>
      <c r="H1192" s="320">
        <v>4237823</v>
      </c>
      <c r="I1192" s="320"/>
      <c r="J1192" s="318"/>
      <c r="K1192" s="317"/>
      <c r="L1192" s="314" t="s">
        <v>649</v>
      </c>
    </row>
    <row r="1193" spans="2:12">
      <c r="B1193" s="349" t="s">
        <v>470</v>
      </c>
      <c r="C1193" s="317" t="s">
        <v>4831</v>
      </c>
      <c r="D1193" s="318"/>
      <c r="E1193" s="319"/>
      <c r="F1193" s="318"/>
      <c r="G1193" s="319"/>
      <c r="H1193" s="320">
        <v>2573162</v>
      </c>
      <c r="I1193" s="320"/>
      <c r="J1193" s="318"/>
      <c r="K1193" s="317"/>
      <c r="L1193" s="314" t="s">
        <v>649</v>
      </c>
    </row>
    <row r="1194" spans="2:12">
      <c r="B1194" s="349" t="s">
        <v>4849</v>
      </c>
      <c r="C1194" s="317" t="s">
        <v>4850</v>
      </c>
      <c r="D1194" s="318"/>
      <c r="E1194" s="319"/>
      <c r="F1194" s="318"/>
      <c r="G1194" s="319"/>
      <c r="H1194" s="320">
        <v>387800</v>
      </c>
      <c r="I1194" s="320"/>
      <c r="J1194" s="318"/>
      <c r="K1194" s="317"/>
      <c r="L1194" s="314" t="s">
        <v>649</v>
      </c>
    </row>
    <row r="1195" spans="2:12">
      <c r="B1195" s="349" t="s">
        <v>4430</v>
      </c>
      <c r="C1195" s="317" t="s">
        <v>4922</v>
      </c>
      <c r="D1195" s="318"/>
      <c r="E1195" s="319"/>
      <c r="F1195" s="318"/>
      <c r="G1195" s="319"/>
      <c r="H1195" s="320">
        <v>1949761</v>
      </c>
      <c r="I1195" s="320"/>
      <c r="J1195" s="318"/>
      <c r="K1195" s="317"/>
      <c r="L1195" s="314" t="s">
        <v>649</v>
      </c>
    </row>
    <row r="1196" spans="2:12">
      <c r="B1196" s="349" t="s">
        <v>4430</v>
      </c>
      <c r="C1196" s="317" t="s">
        <v>4922</v>
      </c>
      <c r="D1196" s="318"/>
      <c r="E1196" s="319"/>
      <c r="F1196" s="318"/>
      <c r="G1196" s="319"/>
      <c r="H1196" s="320">
        <v>50001715</v>
      </c>
      <c r="I1196" s="320"/>
      <c r="J1196" s="318"/>
      <c r="K1196" s="317"/>
      <c r="L1196" s="314" t="s">
        <v>649</v>
      </c>
    </row>
    <row r="1197" spans="2:12">
      <c r="B1197" s="349" t="s">
        <v>474</v>
      </c>
      <c r="C1197" s="317" t="s">
        <v>4865</v>
      </c>
      <c r="D1197" s="318"/>
      <c r="E1197" s="319"/>
      <c r="F1197" s="318"/>
      <c r="G1197" s="319"/>
      <c r="H1197" s="320">
        <v>67908415</v>
      </c>
      <c r="I1197" s="320"/>
      <c r="J1197" s="318"/>
      <c r="K1197" s="317"/>
      <c r="L1197" s="314" t="s">
        <v>649</v>
      </c>
    </row>
    <row r="1198" spans="2:12">
      <c r="B1198" s="349" t="s">
        <v>474</v>
      </c>
      <c r="C1198" s="317" t="s">
        <v>4865</v>
      </c>
      <c r="D1198" s="318"/>
      <c r="E1198" s="319"/>
      <c r="F1198" s="318"/>
      <c r="G1198" s="319"/>
      <c r="H1198" s="320">
        <v>3359071</v>
      </c>
      <c r="I1198" s="320"/>
      <c r="J1198" s="318"/>
      <c r="K1198" s="317"/>
      <c r="L1198" s="314" t="s">
        <v>649</v>
      </c>
    </row>
    <row r="1199" spans="2:12">
      <c r="B1199" s="349" t="s">
        <v>4835</v>
      </c>
      <c r="C1199" s="317" t="s">
        <v>4836</v>
      </c>
      <c r="D1199" s="318"/>
      <c r="E1199" s="319"/>
      <c r="F1199" s="318"/>
      <c r="G1199" s="319"/>
      <c r="H1199" s="320">
        <v>18282000</v>
      </c>
      <c r="I1199" s="320"/>
      <c r="J1199" s="318"/>
      <c r="K1199" s="317"/>
      <c r="L1199" s="314" t="s">
        <v>649</v>
      </c>
    </row>
    <row r="1200" spans="2:12">
      <c r="B1200" s="349" t="s">
        <v>4885</v>
      </c>
      <c r="C1200" s="317" t="s">
        <v>4886</v>
      </c>
      <c r="D1200" s="318"/>
      <c r="E1200" s="319"/>
      <c r="F1200" s="318"/>
      <c r="G1200" s="319"/>
      <c r="H1200" s="320">
        <v>29946581</v>
      </c>
      <c r="I1200" s="320"/>
      <c r="J1200" s="318"/>
      <c r="K1200" s="317"/>
      <c r="L1200" s="314" t="s">
        <v>649</v>
      </c>
    </row>
    <row r="1201" spans="2:12">
      <c r="B1201" s="349" t="s">
        <v>4885</v>
      </c>
      <c r="C1201" s="317" t="s">
        <v>4886</v>
      </c>
      <c r="D1201" s="318"/>
      <c r="E1201" s="319"/>
      <c r="F1201" s="318"/>
      <c r="G1201" s="319"/>
      <c r="H1201" s="320">
        <v>107171234</v>
      </c>
      <c r="I1201" s="320"/>
      <c r="J1201" s="318"/>
      <c r="K1201" s="317"/>
      <c r="L1201" s="314" t="s">
        <v>649</v>
      </c>
    </row>
    <row r="1202" spans="2:12">
      <c r="B1202" s="349" t="s">
        <v>4910</v>
      </c>
      <c r="C1202" s="317" t="s">
        <v>4911</v>
      </c>
      <c r="D1202" s="318"/>
      <c r="E1202" s="319"/>
      <c r="F1202" s="318"/>
      <c r="G1202" s="319"/>
      <c r="H1202" s="320">
        <v>1108000</v>
      </c>
      <c r="I1202" s="320"/>
      <c r="J1202" s="318"/>
      <c r="K1202" s="317"/>
      <c r="L1202" s="314" t="s">
        <v>649</v>
      </c>
    </row>
    <row r="1203" spans="2:12">
      <c r="B1203" s="349" t="s">
        <v>4824</v>
      </c>
      <c r="C1203" s="317" t="s">
        <v>4825</v>
      </c>
      <c r="D1203" s="318"/>
      <c r="E1203" s="319"/>
      <c r="F1203" s="318"/>
      <c r="G1203" s="319"/>
      <c r="H1203" s="320">
        <v>5719164</v>
      </c>
      <c r="I1203" s="320"/>
      <c r="J1203" s="318"/>
      <c r="K1203" s="317"/>
      <c r="L1203" s="314" t="s">
        <v>649</v>
      </c>
    </row>
    <row r="1204" spans="2:12">
      <c r="B1204" s="349" t="s">
        <v>4396</v>
      </c>
      <c r="C1204" s="317" t="s">
        <v>4941</v>
      </c>
      <c r="D1204" s="318"/>
      <c r="E1204" s="319"/>
      <c r="F1204" s="318"/>
      <c r="G1204" s="319"/>
      <c r="H1204" s="320">
        <v>17845712</v>
      </c>
      <c r="I1204" s="320"/>
      <c r="J1204" s="318"/>
      <c r="K1204" s="317"/>
      <c r="L1204" s="314" t="s">
        <v>649</v>
      </c>
    </row>
    <row r="1205" spans="2:12">
      <c r="B1205" s="349" t="s">
        <v>4859</v>
      </c>
      <c r="C1205" s="317" t="s">
        <v>4860</v>
      </c>
      <c r="D1205" s="318"/>
      <c r="E1205" s="319"/>
      <c r="F1205" s="318"/>
      <c r="G1205" s="319"/>
      <c r="H1205" s="320">
        <v>1665324</v>
      </c>
      <c r="I1205" s="320"/>
      <c r="J1205" s="318"/>
      <c r="K1205" s="317"/>
      <c r="L1205" s="314" t="s">
        <v>649</v>
      </c>
    </row>
    <row r="1206" spans="2:12">
      <c r="B1206" s="349" t="s">
        <v>576</v>
      </c>
      <c r="C1206" s="317" t="s">
        <v>4866</v>
      </c>
      <c r="D1206" s="318"/>
      <c r="E1206" s="319"/>
      <c r="F1206" s="318"/>
      <c r="G1206" s="319"/>
      <c r="H1206" s="320">
        <v>258514768</v>
      </c>
      <c r="I1206" s="320"/>
      <c r="J1206" s="318"/>
      <c r="K1206" s="317"/>
      <c r="L1206" s="314" t="s">
        <v>649</v>
      </c>
    </row>
    <row r="1207" spans="2:12">
      <c r="B1207" s="349" t="s">
        <v>576</v>
      </c>
      <c r="C1207" s="317" t="s">
        <v>4866</v>
      </c>
      <c r="D1207" s="318"/>
      <c r="E1207" s="319"/>
      <c r="F1207" s="318"/>
      <c r="G1207" s="319"/>
      <c r="H1207" s="320">
        <v>114279439</v>
      </c>
      <c r="I1207" s="320"/>
      <c r="J1207" s="318"/>
      <c r="K1207" s="317"/>
      <c r="L1207" s="314" t="s">
        <v>649</v>
      </c>
    </row>
    <row r="1208" spans="2:12">
      <c r="B1208" s="349" t="s">
        <v>433</v>
      </c>
      <c r="C1208" s="317" t="s">
        <v>4929</v>
      </c>
      <c r="D1208" s="318"/>
      <c r="E1208" s="319"/>
      <c r="F1208" s="318"/>
      <c r="G1208" s="319"/>
      <c r="H1208" s="320">
        <v>153724044</v>
      </c>
      <c r="I1208" s="320"/>
      <c r="J1208" s="318"/>
      <c r="K1208" s="317"/>
      <c r="L1208" s="314" t="s">
        <v>649</v>
      </c>
    </row>
    <row r="1209" spans="2:12">
      <c r="B1209" s="349" t="s">
        <v>4923</v>
      </c>
      <c r="C1209" s="317" t="s">
        <v>4401</v>
      </c>
      <c r="D1209" s="318"/>
      <c r="E1209" s="319"/>
      <c r="F1209" s="318"/>
      <c r="G1209" s="319"/>
      <c r="H1209" s="320">
        <v>13441277</v>
      </c>
      <c r="I1209" s="320"/>
      <c r="J1209" s="318"/>
      <c r="K1209" s="317"/>
      <c r="L1209" s="314" t="s">
        <v>649</v>
      </c>
    </row>
    <row r="1210" spans="2:12">
      <c r="B1210" s="349" t="s">
        <v>4841</v>
      </c>
      <c r="C1210" s="317" t="s">
        <v>4842</v>
      </c>
      <c r="D1210" s="318"/>
      <c r="E1210" s="319"/>
      <c r="F1210" s="318"/>
      <c r="G1210" s="319"/>
      <c r="H1210" s="320">
        <v>28147887</v>
      </c>
      <c r="I1210" s="320"/>
      <c r="J1210" s="318"/>
      <c r="K1210" s="317"/>
      <c r="L1210" s="314" t="s">
        <v>649</v>
      </c>
    </row>
    <row r="1211" spans="2:12">
      <c r="B1211" s="349" t="s">
        <v>470</v>
      </c>
      <c r="C1211" s="317" t="s">
        <v>4831</v>
      </c>
      <c r="D1211" s="318"/>
      <c r="E1211" s="319"/>
      <c r="F1211" s="318"/>
      <c r="G1211" s="319"/>
      <c r="H1211" s="320">
        <v>3905145</v>
      </c>
      <c r="I1211" s="320"/>
      <c r="J1211" s="318"/>
      <c r="K1211" s="317"/>
      <c r="L1211" s="314" t="s">
        <v>649</v>
      </c>
    </row>
    <row r="1212" spans="2:12">
      <c r="B1212" s="349" t="s">
        <v>4839</v>
      </c>
      <c r="C1212" s="317" t="s">
        <v>4840</v>
      </c>
      <c r="D1212" s="318"/>
      <c r="E1212" s="319"/>
      <c r="F1212" s="318"/>
      <c r="G1212" s="319"/>
      <c r="H1212" s="320">
        <v>1772964</v>
      </c>
      <c r="I1212" s="320"/>
      <c r="J1212" s="318"/>
      <c r="K1212" s="317"/>
      <c r="L1212" s="314" t="s">
        <v>649</v>
      </c>
    </row>
    <row r="1213" spans="2:12">
      <c r="B1213" s="349" t="s">
        <v>4829</v>
      </c>
      <c r="C1213" s="317" t="s">
        <v>4830</v>
      </c>
      <c r="D1213" s="318"/>
      <c r="E1213" s="319"/>
      <c r="F1213" s="318"/>
      <c r="G1213" s="319"/>
      <c r="H1213" s="320">
        <v>4782022</v>
      </c>
      <c r="I1213" s="320"/>
      <c r="J1213" s="318"/>
      <c r="K1213" s="317"/>
      <c r="L1213" s="314" t="s">
        <v>649</v>
      </c>
    </row>
    <row r="1214" spans="2:12">
      <c r="B1214" s="349" t="s">
        <v>4880</v>
      </c>
      <c r="C1214" s="317" t="s">
        <v>4881</v>
      </c>
      <c r="D1214" s="318"/>
      <c r="E1214" s="319"/>
      <c r="F1214" s="318"/>
      <c r="G1214" s="319"/>
      <c r="H1214" s="320">
        <v>19944000</v>
      </c>
      <c r="I1214" s="320"/>
      <c r="J1214" s="318"/>
      <c r="K1214" s="317"/>
      <c r="L1214" s="314" t="s">
        <v>649</v>
      </c>
    </row>
    <row r="1215" spans="2:12">
      <c r="B1215" s="349" t="s">
        <v>433</v>
      </c>
      <c r="C1215" s="317" t="s">
        <v>4929</v>
      </c>
      <c r="D1215" s="318"/>
      <c r="E1215" s="319"/>
      <c r="F1215" s="318"/>
      <c r="G1215" s="319"/>
      <c r="H1215" s="320">
        <v>98694067</v>
      </c>
      <c r="I1215" s="320"/>
      <c r="J1215" s="318"/>
      <c r="K1215" s="317"/>
      <c r="L1215" s="314" t="s">
        <v>649</v>
      </c>
    </row>
    <row r="1216" spans="2:12">
      <c r="B1216" s="349" t="s">
        <v>474</v>
      </c>
      <c r="C1216" s="317" t="s">
        <v>4865</v>
      </c>
      <c r="D1216" s="318"/>
      <c r="E1216" s="319"/>
      <c r="F1216" s="318"/>
      <c r="G1216" s="319"/>
      <c r="H1216" s="320">
        <v>5035571</v>
      </c>
      <c r="I1216" s="320"/>
      <c r="J1216" s="318"/>
      <c r="K1216" s="317"/>
      <c r="L1216" s="314" t="s">
        <v>649</v>
      </c>
    </row>
    <row r="1217" spans="2:12">
      <c r="B1217" s="349" t="s">
        <v>4885</v>
      </c>
      <c r="C1217" s="317" t="s">
        <v>4886</v>
      </c>
      <c r="D1217" s="318"/>
      <c r="E1217" s="319"/>
      <c r="F1217" s="318"/>
      <c r="G1217" s="319"/>
      <c r="H1217" s="320">
        <v>100631972</v>
      </c>
      <c r="I1217" s="320"/>
      <c r="J1217" s="318"/>
      <c r="K1217" s="317"/>
      <c r="L1217" s="314" t="s">
        <v>649</v>
      </c>
    </row>
    <row r="1218" spans="2:12">
      <c r="B1218" s="349" t="s">
        <v>4904</v>
      </c>
      <c r="C1218" s="317" t="s">
        <v>4905</v>
      </c>
      <c r="D1218" s="318"/>
      <c r="E1218" s="319"/>
      <c r="F1218" s="318"/>
      <c r="G1218" s="319"/>
      <c r="H1218" s="320">
        <v>6371000</v>
      </c>
      <c r="I1218" s="320"/>
      <c r="J1218" s="318"/>
      <c r="K1218" s="317"/>
      <c r="L1218" s="314" t="s">
        <v>649</v>
      </c>
    </row>
    <row r="1219" spans="2:12">
      <c r="B1219" s="349" t="s">
        <v>4967</v>
      </c>
      <c r="C1219" s="317" t="s">
        <v>4968</v>
      </c>
      <c r="D1219" s="318"/>
      <c r="E1219" s="319"/>
      <c r="F1219" s="318"/>
      <c r="G1219" s="319"/>
      <c r="H1219" s="320">
        <v>7220304</v>
      </c>
      <c r="I1219" s="320"/>
      <c r="J1219" s="318"/>
      <c r="K1219" s="317"/>
      <c r="L1219" s="314" t="s">
        <v>649</v>
      </c>
    </row>
    <row r="1220" spans="2:12">
      <c r="B1220" s="349" t="s">
        <v>4919</v>
      </c>
      <c r="C1220" s="317" t="s">
        <v>4920</v>
      </c>
      <c r="D1220" s="318"/>
      <c r="E1220" s="319"/>
      <c r="F1220" s="318"/>
      <c r="G1220" s="319"/>
      <c r="H1220" s="320">
        <v>4238100</v>
      </c>
      <c r="I1220" s="320"/>
      <c r="J1220" s="318"/>
      <c r="K1220" s="317"/>
      <c r="L1220" s="314" t="s">
        <v>649</v>
      </c>
    </row>
    <row r="1221" spans="2:12">
      <c r="B1221" s="349" t="s">
        <v>4923</v>
      </c>
      <c r="C1221" s="317" t="s">
        <v>4401</v>
      </c>
      <c r="D1221" s="318"/>
      <c r="E1221" s="319"/>
      <c r="F1221" s="318"/>
      <c r="G1221" s="319"/>
      <c r="H1221" s="320">
        <v>7647602</v>
      </c>
      <c r="I1221" s="320"/>
      <c r="J1221" s="318"/>
      <c r="K1221" s="317"/>
      <c r="L1221" s="314" t="s">
        <v>649</v>
      </c>
    </row>
    <row r="1222" spans="2:12">
      <c r="B1222" s="349" t="s">
        <v>4822</v>
      </c>
      <c r="C1222" s="317" t="s">
        <v>4823</v>
      </c>
      <c r="D1222" s="318"/>
      <c r="E1222" s="319"/>
      <c r="F1222" s="318"/>
      <c r="G1222" s="319"/>
      <c r="H1222" s="320">
        <v>2127360</v>
      </c>
      <c r="I1222" s="320"/>
      <c r="J1222" s="318"/>
      <c r="K1222" s="317"/>
      <c r="L1222" s="314" t="s">
        <v>649</v>
      </c>
    </row>
    <row r="1223" spans="2:12">
      <c r="B1223" s="349" t="s">
        <v>4855</v>
      </c>
      <c r="C1223" s="317" t="s">
        <v>4856</v>
      </c>
      <c r="D1223" s="318"/>
      <c r="E1223" s="319"/>
      <c r="F1223" s="318"/>
      <c r="G1223" s="319"/>
      <c r="H1223" s="320">
        <v>4210400</v>
      </c>
      <c r="I1223" s="320"/>
      <c r="J1223" s="318"/>
      <c r="K1223" s="317"/>
      <c r="L1223" s="314" t="s">
        <v>649</v>
      </c>
    </row>
    <row r="1224" spans="2:12">
      <c r="B1224" s="349" t="s">
        <v>4870</v>
      </c>
      <c r="C1224" s="317" t="s">
        <v>4871</v>
      </c>
      <c r="D1224" s="318"/>
      <c r="E1224" s="319"/>
      <c r="F1224" s="318"/>
      <c r="G1224" s="319"/>
      <c r="H1224" s="320">
        <v>3240955</v>
      </c>
      <c r="I1224" s="320"/>
      <c r="J1224" s="318"/>
      <c r="K1224" s="317"/>
      <c r="L1224" s="314" t="s">
        <v>649</v>
      </c>
    </row>
    <row r="1225" spans="2:12">
      <c r="B1225" s="349" t="s">
        <v>4829</v>
      </c>
      <c r="C1225" s="317" t="s">
        <v>4830</v>
      </c>
      <c r="D1225" s="318"/>
      <c r="E1225" s="319"/>
      <c r="F1225" s="318"/>
      <c r="G1225" s="319"/>
      <c r="H1225" s="320">
        <v>973783</v>
      </c>
      <c r="I1225" s="320"/>
      <c r="J1225" s="318"/>
      <c r="K1225" s="317"/>
      <c r="L1225" s="314" t="s">
        <v>649</v>
      </c>
    </row>
    <row r="1226" spans="2:12">
      <c r="B1226" s="349" t="s">
        <v>4863</v>
      </c>
      <c r="C1226" s="317" t="s">
        <v>4864</v>
      </c>
      <c r="D1226" s="318"/>
      <c r="E1226" s="319"/>
      <c r="F1226" s="318"/>
      <c r="G1226" s="319"/>
      <c r="H1226" s="320">
        <v>12058918</v>
      </c>
      <c r="I1226" s="320"/>
      <c r="J1226" s="318"/>
      <c r="K1226" s="317"/>
      <c r="L1226" s="314" t="s">
        <v>649</v>
      </c>
    </row>
    <row r="1227" spans="2:12">
      <c r="B1227" s="349" t="s">
        <v>4928</v>
      </c>
      <c r="C1227" s="317" t="s">
        <v>458</v>
      </c>
      <c r="D1227" s="318"/>
      <c r="E1227" s="319"/>
      <c r="F1227" s="318"/>
      <c r="G1227" s="319"/>
      <c r="H1227" s="320">
        <v>21670999</v>
      </c>
      <c r="I1227" s="320"/>
      <c r="J1227" s="318"/>
      <c r="K1227" s="317"/>
      <c r="L1227" s="314" t="s">
        <v>649</v>
      </c>
    </row>
    <row r="1228" spans="2:12">
      <c r="B1228" s="349" t="s">
        <v>4887</v>
      </c>
      <c r="C1228" s="317" t="s">
        <v>4888</v>
      </c>
      <c r="D1228" s="318"/>
      <c r="E1228" s="319"/>
      <c r="F1228" s="318"/>
      <c r="G1228" s="319"/>
      <c r="H1228" s="320">
        <v>14123676</v>
      </c>
      <c r="I1228" s="320"/>
      <c r="J1228" s="318"/>
      <c r="K1228" s="317"/>
      <c r="L1228" s="314" t="s">
        <v>649</v>
      </c>
    </row>
    <row r="1229" spans="2:12">
      <c r="B1229" s="349" t="s">
        <v>4421</v>
      </c>
      <c r="C1229" s="317" t="s">
        <v>4873</v>
      </c>
      <c r="D1229" s="318"/>
      <c r="E1229" s="319"/>
      <c r="F1229" s="318"/>
      <c r="G1229" s="319"/>
      <c r="H1229" s="320">
        <v>64599924</v>
      </c>
      <c r="I1229" s="320"/>
      <c r="J1229" s="318"/>
      <c r="K1229" s="317"/>
      <c r="L1229" s="314" t="s">
        <v>649</v>
      </c>
    </row>
    <row r="1230" spans="2:12">
      <c r="B1230" s="349" t="s">
        <v>4973</v>
      </c>
      <c r="C1230" s="317" t="s">
        <v>4974</v>
      </c>
      <c r="D1230" s="318"/>
      <c r="E1230" s="319"/>
      <c r="F1230" s="318"/>
      <c r="G1230" s="319"/>
      <c r="H1230" s="320">
        <v>7728300</v>
      </c>
      <c r="I1230" s="320"/>
      <c r="J1230" s="318"/>
      <c r="K1230" s="317"/>
      <c r="L1230" s="314" t="s">
        <v>649</v>
      </c>
    </row>
    <row r="1231" spans="2:12">
      <c r="B1231" s="349" t="s">
        <v>4442</v>
      </c>
      <c r="C1231" s="317" t="s">
        <v>4889</v>
      </c>
      <c r="D1231" s="318"/>
      <c r="E1231" s="319"/>
      <c r="F1231" s="318"/>
      <c r="G1231" s="319"/>
      <c r="H1231" s="320">
        <v>5901119</v>
      </c>
      <c r="I1231" s="320"/>
      <c r="J1231" s="318"/>
      <c r="K1231" s="317"/>
      <c r="L1231" s="314" t="s">
        <v>649</v>
      </c>
    </row>
    <row r="1232" spans="2:12">
      <c r="B1232" s="349" t="s">
        <v>4963</v>
      </c>
      <c r="C1232" s="317" t="s">
        <v>4964</v>
      </c>
      <c r="D1232" s="318"/>
      <c r="E1232" s="319"/>
      <c r="F1232" s="318"/>
      <c r="G1232" s="319"/>
      <c r="H1232" s="320">
        <v>4986000</v>
      </c>
      <c r="I1232" s="320"/>
      <c r="J1232" s="318"/>
      <c r="K1232" s="317"/>
      <c r="L1232" s="314" t="s">
        <v>649</v>
      </c>
    </row>
    <row r="1233" spans="2:12">
      <c r="B1233" s="349" t="s">
        <v>474</v>
      </c>
      <c r="C1233" s="317" t="s">
        <v>4865</v>
      </c>
      <c r="D1233" s="318"/>
      <c r="E1233" s="319"/>
      <c r="F1233" s="318"/>
      <c r="G1233" s="319"/>
      <c r="H1233" s="320">
        <v>121892945</v>
      </c>
      <c r="I1233" s="320"/>
      <c r="J1233" s="318"/>
      <c r="K1233" s="317"/>
      <c r="L1233" s="314" t="s">
        <v>649</v>
      </c>
    </row>
    <row r="1234" spans="2:12">
      <c r="B1234" s="349" t="s">
        <v>4876</v>
      </c>
      <c r="C1234" s="317" t="s">
        <v>4877</v>
      </c>
      <c r="D1234" s="318"/>
      <c r="E1234" s="319"/>
      <c r="F1234" s="318"/>
      <c r="G1234" s="319"/>
      <c r="H1234" s="320">
        <v>41538920</v>
      </c>
      <c r="I1234" s="320"/>
      <c r="J1234" s="318"/>
      <c r="K1234" s="317"/>
      <c r="L1234" s="314" t="s">
        <v>649</v>
      </c>
    </row>
    <row r="1235" spans="2:12">
      <c r="B1235" s="349" t="s">
        <v>4946</v>
      </c>
      <c r="C1235" s="317" t="s">
        <v>4947</v>
      </c>
      <c r="D1235" s="318"/>
      <c r="E1235" s="319"/>
      <c r="F1235" s="318"/>
      <c r="G1235" s="319"/>
      <c r="H1235" s="320">
        <v>16620000</v>
      </c>
      <c r="I1235" s="320"/>
      <c r="J1235" s="318"/>
      <c r="K1235" s="317"/>
      <c r="L1235" s="314" t="s">
        <v>649</v>
      </c>
    </row>
    <row r="1236" spans="2:12">
      <c r="B1236" s="349" t="s">
        <v>4841</v>
      </c>
      <c r="C1236" s="317" t="s">
        <v>4842</v>
      </c>
      <c r="D1236" s="318"/>
      <c r="E1236" s="319"/>
      <c r="F1236" s="318"/>
      <c r="G1236" s="319"/>
      <c r="H1236" s="320">
        <v>37774389</v>
      </c>
      <c r="I1236" s="320"/>
      <c r="J1236" s="318"/>
      <c r="K1236" s="317"/>
      <c r="L1236" s="314" t="s">
        <v>649</v>
      </c>
    </row>
    <row r="1237" spans="2:12">
      <c r="B1237" s="349" t="s">
        <v>4895</v>
      </c>
      <c r="C1237" s="317" t="s">
        <v>4896</v>
      </c>
      <c r="D1237" s="318"/>
      <c r="E1237" s="319"/>
      <c r="F1237" s="318"/>
      <c r="G1237" s="319"/>
      <c r="H1237" s="320">
        <v>11666896</v>
      </c>
      <c r="I1237" s="320"/>
      <c r="J1237" s="318"/>
      <c r="K1237" s="317"/>
      <c r="L1237" s="314" t="s">
        <v>649</v>
      </c>
    </row>
    <row r="1238" spans="2:12">
      <c r="B1238" s="349" t="s">
        <v>4845</v>
      </c>
      <c r="C1238" s="317" t="s">
        <v>4846</v>
      </c>
      <c r="D1238" s="318"/>
      <c r="E1238" s="319"/>
      <c r="F1238" s="318"/>
      <c r="G1238" s="319"/>
      <c r="H1238" s="320">
        <v>214738854</v>
      </c>
      <c r="I1238" s="320"/>
      <c r="J1238" s="318"/>
      <c r="K1238" s="317"/>
      <c r="L1238" s="314" t="s">
        <v>649</v>
      </c>
    </row>
    <row r="1239" spans="2:12">
      <c r="B1239" s="349" t="s">
        <v>474</v>
      </c>
      <c r="C1239" s="317" t="s">
        <v>4865</v>
      </c>
      <c r="D1239" s="318"/>
      <c r="E1239" s="319"/>
      <c r="F1239" s="318"/>
      <c r="G1239" s="319"/>
      <c r="H1239" s="320">
        <v>30530348</v>
      </c>
      <c r="I1239" s="320"/>
      <c r="J1239" s="318"/>
      <c r="K1239" s="317"/>
      <c r="L1239" s="314" t="s">
        <v>649</v>
      </c>
    </row>
    <row r="1240" spans="2:12">
      <c r="B1240" s="349" t="s">
        <v>4971</v>
      </c>
      <c r="C1240" s="317" t="s">
        <v>4972</v>
      </c>
      <c r="D1240" s="318"/>
      <c r="E1240" s="319"/>
      <c r="F1240" s="318"/>
      <c r="G1240" s="319"/>
      <c r="H1240" s="320">
        <v>1322000</v>
      </c>
      <c r="I1240" s="320"/>
      <c r="J1240" s="318"/>
      <c r="K1240" s="317"/>
      <c r="L1240" s="314" t="s">
        <v>649</v>
      </c>
    </row>
    <row r="1241" spans="2:12">
      <c r="B1241" s="349" t="s">
        <v>4430</v>
      </c>
      <c r="C1241" s="317" t="s">
        <v>4922</v>
      </c>
      <c r="D1241" s="318"/>
      <c r="E1241" s="319"/>
      <c r="F1241" s="318"/>
      <c r="G1241" s="319"/>
      <c r="H1241" s="320">
        <v>118655784</v>
      </c>
      <c r="I1241" s="320"/>
      <c r="J1241" s="318"/>
      <c r="K1241" s="317"/>
      <c r="L1241" s="314" t="s">
        <v>649</v>
      </c>
    </row>
    <row r="1242" spans="2:12">
      <c r="B1242" s="349" t="s">
        <v>4430</v>
      </c>
      <c r="C1242" s="317" t="s">
        <v>4922</v>
      </c>
      <c r="D1242" s="318"/>
      <c r="E1242" s="319"/>
      <c r="F1242" s="318"/>
      <c r="G1242" s="319"/>
      <c r="H1242" s="320">
        <v>79111351</v>
      </c>
      <c r="I1242" s="320"/>
      <c r="J1242" s="318"/>
      <c r="K1242" s="317"/>
      <c r="L1242" s="314" t="s">
        <v>649</v>
      </c>
    </row>
    <row r="1243" spans="2:12">
      <c r="B1243" s="349" t="s">
        <v>4430</v>
      </c>
      <c r="C1243" s="317" t="s">
        <v>4922</v>
      </c>
      <c r="D1243" s="318"/>
      <c r="E1243" s="319"/>
      <c r="F1243" s="318"/>
      <c r="G1243" s="319"/>
      <c r="H1243" s="320">
        <v>194497732</v>
      </c>
      <c r="I1243" s="320"/>
      <c r="J1243" s="318"/>
      <c r="K1243" s="317"/>
      <c r="L1243" s="314" t="s">
        <v>649</v>
      </c>
    </row>
    <row r="1244" spans="2:12">
      <c r="B1244" s="349" t="s">
        <v>4430</v>
      </c>
      <c r="C1244" s="317" t="s">
        <v>4922</v>
      </c>
      <c r="D1244" s="318"/>
      <c r="E1244" s="319"/>
      <c r="F1244" s="318"/>
      <c r="G1244" s="319"/>
      <c r="H1244" s="320">
        <v>37332123</v>
      </c>
      <c r="I1244" s="320"/>
      <c r="J1244" s="318"/>
      <c r="K1244" s="317"/>
      <c r="L1244" s="314" t="s">
        <v>649</v>
      </c>
    </row>
    <row r="1245" spans="2:12">
      <c r="B1245" s="349" t="s">
        <v>4843</v>
      </c>
      <c r="C1245" s="317" t="s">
        <v>4844</v>
      </c>
      <c r="D1245" s="318"/>
      <c r="E1245" s="319"/>
      <c r="F1245" s="318"/>
      <c r="G1245" s="319"/>
      <c r="H1245" s="320">
        <v>197699939</v>
      </c>
      <c r="I1245" s="320"/>
      <c r="J1245" s="318"/>
      <c r="K1245" s="317"/>
      <c r="L1245" s="314" t="s">
        <v>649</v>
      </c>
    </row>
    <row r="1246" spans="2:12">
      <c r="B1246" s="349" t="s">
        <v>4396</v>
      </c>
      <c r="C1246" s="317" t="s">
        <v>4899</v>
      </c>
      <c r="D1246" s="318"/>
      <c r="E1246" s="319"/>
      <c r="F1246" s="318"/>
      <c r="G1246" s="319"/>
      <c r="H1246" s="320">
        <v>37149947</v>
      </c>
      <c r="I1246" s="320"/>
      <c r="J1246" s="318"/>
      <c r="K1246" s="317"/>
      <c r="L1246" s="314" t="s">
        <v>649</v>
      </c>
    </row>
    <row r="1247" spans="2:12">
      <c r="B1247" s="349" t="s">
        <v>474</v>
      </c>
      <c r="C1247" s="317" t="s">
        <v>4865</v>
      </c>
      <c r="D1247" s="318"/>
      <c r="E1247" s="319"/>
      <c r="F1247" s="318"/>
      <c r="G1247" s="319"/>
      <c r="H1247" s="320">
        <v>4787931</v>
      </c>
      <c r="I1247" s="320"/>
      <c r="J1247" s="318"/>
      <c r="K1247" s="317"/>
      <c r="L1247" s="314" t="s">
        <v>649</v>
      </c>
    </row>
    <row r="1248" spans="2:12">
      <c r="B1248" s="349" t="s">
        <v>608</v>
      </c>
      <c r="C1248" s="317" t="s">
        <v>4890</v>
      </c>
      <c r="D1248" s="318"/>
      <c r="E1248" s="319"/>
      <c r="F1248" s="318"/>
      <c r="G1248" s="319"/>
      <c r="H1248" s="320">
        <v>413383666</v>
      </c>
      <c r="I1248" s="320"/>
      <c r="J1248" s="318"/>
      <c r="K1248" s="317"/>
      <c r="L1248" s="314" t="s">
        <v>649</v>
      </c>
    </row>
    <row r="1249" spans="2:12">
      <c r="B1249" s="349" t="s">
        <v>4997</v>
      </c>
      <c r="C1249" s="317" t="s">
        <v>4998</v>
      </c>
      <c r="D1249" s="318"/>
      <c r="E1249" s="319"/>
      <c r="F1249" s="318"/>
      <c r="G1249" s="319"/>
      <c r="H1249" s="320">
        <v>22583256</v>
      </c>
      <c r="I1249" s="320"/>
      <c r="J1249" s="318"/>
      <c r="K1249" s="317"/>
      <c r="L1249" s="314" t="s">
        <v>649</v>
      </c>
    </row>
    <row r="1250" spans="2:12">
      <c r="B1250" s="349" t="s">
        <v>4999</v>
      </c>
      <c r="C1250" s="317" t="s">
        <v>5000</v>
      </c>
      <c r="D1250" s="318" t="s">
        <v>666</v>
      </c>
      <c r="E1250" s="319" t="s">
        <v>898</v>
      </c>
      <c r="F1250" s="318" t="s">
        <v>5001</v>
      </c>
      <c r="G1250" s="319"/>
      <c r="H1250" s="320"/>
      <c r="I1250" s="320">
        <v>29340000</v>
      </c>
      <c r="J1250" s="318" t="s">
        <v>5002</v>
      </c>
      <c r="K1250" s="317" t="s">
        <v>4414</v>
      </c>
      <c r="L1250" s="350" t="s">
        <v>733</v>
      </c>
    </row>
    <row r="1251" spans="2:12">
      <c r="B1251" s="349" t="s">
        <v>5003</v>
      </c>
      <c r="C1251" s="317" t="s">
        <v>5004</v>
      </c>
      <c r="D1251" s="318" t="s">
        <v>666</v>
      </c>
      <c r="E1251" s="319" t="s">
        <v>898</v>
      </c>
      <c r="F1251" s="318" t="s">
        <v>5005</v>
      </c>
      <c r="G1251" s="319"/>
      <c r="H1251" s="320"/>
      <c r="I1251" s="320">
        <v>31315513</v>
      </c>
      <c r="J1251" s="318" t="s">
        <v>5006</v>
      </c>
      <c r="K1251" s="317" t="s">
        <v>4414</v>
      </c>
      <c r="L1251" s="350" t="s">
        <v>733</v>
      </c>
    </row>
    <row r="1252" spans="2:12">
      <c r="B1252" s="349" t="s">
        <v>5007</v>
      </c>
      <c r="C1252" s="317" t="s">
        <v>3873</v>
      </c>
      <c r="D1252" s="318" t="s">
        <v>666</v>
      </c>
      <c r="E1252" s="319" t="s">
        <v>898</v>
      </c>
      <c r="F1252" s="318" t="s">
        <v>5008</v>
      </c>
      <c r="G1252" s="319"/>
      <c r="H1252" s="320"/>
      <c r="I1252" s="320">
        <v>56232000</v>
      </c>
      <c r="J1252" s="318" t="s">
        <v>5006</v>
      </c>
      <c r="K1252" s="317" t="s">
        <v>5009</v>
      </c>
      <c r="L1252" s="350" t="s">
        <v>733</v>
      </c>
    </row>
    <row r="1253" spans="2:12">
      <c r="B1253" s="349" t="s">
        <v>619</v>
      </c>
      <c r="C1253" s="317" t="s">
        <v>5010</v>
      </c>
      <c r="D1253" s="318" t="s">
        <v>666</v>
      </c>
      <c r="E1253" s="319" t="s">
        <v>898</v>
      </c>
      <c r="F1253" s="318" t="s">
        <v>4004</v>
      </c>
      <c r="G1253" s="319"/>
      <c r="H1253" s="320"/>
      <c r="I1253" s="320">
        <v>32614645</v>
      </c>
      <c r="J1253" s="318" t="s">
        <v>5002</v>
      </c>
      <c r="K1253" s="317" t="s">
        <v>5009</v>
      </c>
      <c r="L1253" s="350" t="s">
        <v>733</v>
      </c>
    </row>
    <row r="1254" spans="2:12">
      <c r="B1254" s="349" t="s">
        <v>5011</v>
      </c>
      <c r="C1254" s="317" t="s">
        <v>5012</v>
      </c>
      <c r="D1254" s="318" t="s">
        <v>666</v>
      </c>
      <c r="E1254" s="319" t="s">
        <v>898</v>
      </c>
      <c r="F1254" s="318" t="s">
        <v>5013</v>
      </c>
      <c r="G1254" s="319"/>
      <c r="H1254" s="320"/>
      <c r="I1254" s="320">
        <v>28515000</v>
      </c>
      <c r="J1254" s="318" t="s">
        <v>5006</v>
      </c>
      <c r="K1254" s="317" t="s">
        <v>4414</v>
      </c>
      <c r="L1254" s="350" t="s">
        <v>733</v>
      </c>
    </row>
    <row r="1255" spans="2:12">
      <c r="B1255" s="349" t="s">
        <v>4868</v>
      </c>
      <c r="C1255" s="317" t="s">
        <v>4722</v>
      </c>
      <c r="D1255" s="318" t="s">
        <v>666</v>
      </c>
      <c r="E1255" s="319" t="s">
        <v>898</v>
      </c>
      <c r="F1255" s="318" t="s">
        <v>5008</v>
      </c>
      <c r="G1255" s="319"/>
      <c r="H1255" s="320"/>
      <c r="I1255" s="320">
        <v>26033407</v>
      </c>
      <c r="J1255" s="318" t="s">
        <v>5014</v>
      </c>
      <c r="K1255" s="317" t="s">
        <v>5009</v>
      </c>
      <c r="L1255" s="350" t="s">
        <v>733</v>
      </c>
    </row>
    <row r="1256" spans="2:12">
      <c r="B1256" s="349"/>
      <c r="C1256" s="317" t="s">
        <v>5015</v>
      </c>
      <c r="D1256" s="318"/>
      <c r="E1256" s="319"/>
      <c r="F1256" s="318"/>
      <c r="G1256" s="319"/>
      <c r="H1256" s="320"/>
      <c r="I1256" s="320">
        <v>6182056331</v>
      </c>
      <c r="J1256" s="318"/>
      <c r="K1256" s="317"/>
      <c r="L1256" s="350" t="s">
        <v>672</v>
      </c>
    </row>
    <row r="1257" spans="2:12">
      <c r="B1257" s="349"/>
      <c r="C1257" s="317" t="s">
        <v>5016</v>
      </c>
      <c r="D1257" s="318"/>
      <c r="E1257" s="319"/>
      <c r="F1257" s="318"/>
      <c r="G1257" s="319"/>
      <c r="H1257" s="320"/>
      <c r="I1257" s="320">
        <v>47072560</v>
      </c>
      <c r="J1257" s="318"/>
      <c r="K1257" s="317"/>
      <c r="L1257" s="350" t="s">
        <v>672</v>
      </c>
    </row>
    <row r="1258" spans="2:12">
      <c r="B1258" s="349"/>
      <c r="C1258" s="317" t="s">
        <v>5017</v>
      </c>
      <c r="D1258" s="318"/>
      <c r="E1258" s="319"/>
      <c r="F1258" s="318"/>
      <c r="G1258" s="319"/>
      <c r="H1258" s="320"/>
      <c r="I1258" s="320">
        <v>316703907</v>
      </c>
      <c r="J1258" s="318"/>
      <c r="K1258" s="317"/>
      <c r="L1258" s="350" t="s">
        <v>672</v>
      </c>
    </row>
    <row r="1259" spans="2:12">
      <c r="B1259" s="349"/>
      <c r="C1259" s="317" t="s">
        <v>4922</v>
      </c>
      <c r="D1259" s="318"/>
      <c r="E1259" s="319"/>
      <c r="F1259" s="318"/>
      <c r="G1259" s="319"/>
      <c r="H1259" s="320"/>
      <c r="I1259" s="320">
        <v>123462695</v>
      </c>
      <c r="J1259" s="318"/>
      <c r="K1259" s="317"/>
      <c r="L1259" s="350" t="s">
        <v>672</v>
      </c>
    </row>
    <row r="1260" spans="2:12">
      <c r="B1260" s="349"/>
      <c r="C1260" s="317" t="s">
        <v>5018</v>
      </c>
      <c r="D1260" s="318"/>
      <c r="E1260" s="319"/>
      <c r="F1260" s="318"/>
      <c r="G1260" s="319"/>
      <c r="H1260" s="320"/>
      <c r="I1260" s="320">
        <v>310141519</v>
      </c>
      <c r="J1260" s="318"/>
      <c r="K1260" s="317"/>
      <c r="L1260" s="350" t="s">
        <v>672</v>
      </c>
    </row>
    <row r="1261" spans="2:12">
      <c r="B1261" s="349"/>
      <c r="C1261" s="317" t="s">
        <v>4443</v>
      </c>
      <c r="D1261" s="318"/>
      <c r="E1261" s="319"/>
      <c r="F1261" s="318"/>
      <c r="G1261" s="319"/>
      <c r="H1261" s="320"/>
      <c r="I1261" s="320">
        <v>297931788</v>
      </c>
      <c r="J1261" s="318"/>
      <c r="K1261" s="317"/>
      <c r="L1261" s="350" t="s">
        <v>672</v>
      </c>
    </row>
    <row r="1262" spans="2:12">
      <c r="B1262" s="349"/>
      <c r="C1262" s="317" t="s">
        <v>5019</v>
      </c>
      <c r="D1262" s="318"/>
      <c r="E1262" s="319"/>
      <c r="F1262" s="318"/>
      <c r="G1262" s="319"/>
      <c r="H1262" s="320"/>
      <c r="I1262" s="320">
        <v>58463031</v>
      </c>
      <c r="J1262" s="318"/>
      <c r="K1262" s="317"/>
      <c r="L1262" s="350" t="s">
        <v>672</v>
      </c>
    </row>
    <row r="1263" spans="2:12">
      <c r="B1263" s="349"/>
      <c r="C1263" s="317" t="s">
        <v>5020</v>
      </c>
      <c r="D1263" s="318"/>
      <c r="E1263" s="319"/>
      <c r="F1263" s="318"/>
      <c r="G1263" s="319"/>
      <c r="H1263" s="320"/>
      <c r="I1263" s="320">
        <v>46158786</v>
      </c>
      <c r="J1263" s="318"/>
      <c r="K1263" s="317"/>
      <c r="L1263" s="350" t="s">
        <v>672</v>
      </c>
    </row>
    <row r="1264" spans="2:12">
      <c r="B1264" s="349"/>
      <c r="C1264" s="317" t="s">
        <v>5021</v>
      </c>
      <c r="D1264" s="318"/>
      <c r="E1264" s="319"/>
      <c r="F1264" s="318"/>
      <c r="G1264" s="319"/>
      <c r="H1264" s="320"/>
      <c r="I1264" s="320">
        <v>54763352</v>
      </c>
      <c r="J1264" s="318"/>
      <c r="K1264" s="317"/>
      <c r="L1264" s="350" t="s">
        <v>672</v>
      </c>
    </row>
    <row r="1265" spans="2:12">
      <c r="B1265" s="349"/>
      <c r="C1265" s="317" t="s">
        <v>5022</v>
      </c>
      <c r="D1265" s="318"/>
      <c r="E1265" s="319"/>
      <c r="F1265" s="318"/>
      <c r="G1265" s="319"/>
      <c r="H1265" s="320"/>
      <c r="I1265" s="320">
        <v>41919500</v>
      </c>
      <c r="J1265" s="318"/>
      <c r="K1265" s="317"/>
      <c r="L1265" s="350" t="s">
        <v>672</v>
      </c>
    </row>
    <row r="1266" spans="2:12">
      <c r="B1266" s="349"/>
      <c r="C1266" s="317" t="s">
        <v>5023</v>
      </c>
      <c r="D1266" s="318"/>
      <c r="E1266" s="319"/>
      <c r="F1266" s="318"/>
      <c r="G1266" s="319"/>
      <c r="H1266" s="320"/>
      <c r="I1266" s="320">
        <v>1118539143</v>
      </c>
      <c r="J1266" s="318"/>
      <c r="K1266" s="317"/>
      <c r="L1266" s="350" t="s">
        <v>672</v>
      </c>
    </row>
    <row r="1267" spans="2:12">
      <c r="B1267" s="349"/>
      <c r="C1267" s="317" t="s">
        <v>5024</v>
      </c>
      <c r="D1267" s="318"/>
      <c r="E1267" s="319"/>
      <c r="F1267" s="318"/>
      <c r="G1267" s="319"/>
      <c r="H1267" s="320"/>
      <c r="I1267" s="320">
        <v>1169011212</v>
      </c>
      <c r="J1267" s="318"/>
      <c r="K1267" s="317"/>
      <c r="L1267" s="350" t="s">
        <v>672</v>
      </c>
    </row>
    <row r="1268" spans="2:12">
      <c r="B1268" s="349"/>
      <c r="C1268" s="317" t="s">
        <v>5025</v>
      </c>
      <c r="D1268" s="318"/>
      <c r="E1268" s="319"/>
      <c r="F1268" s="318"/>
      <c r="G1268" s="319"/>
      <c r="H1268" s="320"/>
      <c r="I1268" s="320">
        <v>41300000</v>
      </c>
      <c r="J1268" s="318"/>
      <c r="K1268" s="317"/>
      <c r="L1268" s="350" t="s">
        <v>672</v>
      </c>
    </row>
    <row r="1269" spans="2:12">
      <c r="B1269" s="349"/>
      <c r="C1269" s="317" t="s">
        <v>5026</v>
      </c>
      <c r="D1269" s="318"/>
      <c r="E1269" s="319"/>
      <c r="F1269" s="318"/>
      <c r="G1269" s="319"/>
      <c r="H1269" s="320"/>
      <c r="I1269" s="320">
        <v>47200000</v>
      </c>
      <c r="J1269" s="318"/>
      <c r="K1269" s="317"/>
      <c r="L1269" s="350" t="s">
        <v>672</v>
      </c>
    </row>
    <row r="1270" spans="2:12">
      <c r="B1270" s="349"/>
      <c r="C1270" s="317" t="s">
        <v>5027</v>
      </c>
      <c r="D1270" s="318"/>
      <c r="E1270" s="319"/>
      <c r="F1270" s="318"/>
      <c r="G1270" s="319"/>
      <c r="H1270" s="320"/>
      <c r="I1270" s="320">
        <v>185861306</v>
      </c>
      <c r="J1270" s="318"/>
      <c r="K1270" s="317"/>
      <c r="L1270" s="350" t="s">
        <v>672</v>
      </c>
    </row>
    <row r="1271" spans="2:12">
      <c r="B1271" s="349"/>
      <c r="C1271" s="317" t="s">
        <v>5028</v>
      </c>
      <c r="D1271" s="318"/>
      <c r="E1271" s="319"/>
      <c r="F1271" s="318"/>
      <c r="G1271" s="319"/>
      <c r="H1271" s="320"/>
      <c r="I1271" s="320">
        <v>82579350</v>
      </c>
      <c r="J1271" s="318"/>
      <c r="K1271" s="317"/>
      <c r="L1271" s="350" t="s">
        <v>672</v>
      </c>
    </row>
    <row r="1272" spans="2:12">
      <c r="B1272" s="349"/>
      <c r="C1272" s="317" t="s">
        <v>5029</v>
      </c>
      <c r="D1272" s="318"/>
      <c r="E1272" s="319"/>
      <c r="F1272" s="318"/>
      <c r="G1272" s="319"/>
      <c r="H1272" s="320"/>
      <c r="I1272" s="320">
        <v>38562400</v>
      </c>
      <c r="J1272" s="318"/>
      <c r="K1272" s="317"/>
      <c r="L1272" s="350" t="s">
        <v>672</v>
      </c>
    </row>
    <row r="1273" spans="2:12">
      <c r="B1273" s="349"/>
      <c r="C1273" s="317" t="s">
        <v>5030</v>
      </c>
      <c r="D1273" s="318"/>
      <c r="E1273" s="319"/>
      <c r="F1273" s="318"/>
      <c r="G1273" s="319"/>
      <c r="H1273" s="320"/>
      <c r="I1273" s="320">
        <v>112432642</v>
      </c>
      <c r="J1273" s="318"/>
      <c r="K1273" s="317"/>
      <c r="L1273" s="350" t="s">
        <v>672</v>
      </c>
    </row>
    <row r="1274" spans="2:12">
      <c r="B1274" s="349"/>
      <c r="C1274" s="317" t="s">
        <v>5031</v>
      </c>
      <c r="D1274" s="318"/>
      <c r="E1274" s="319"/>
      <c r="F1274" s="318"/>
      <c r="G1274" s="319"/>
      <c r="H1274" s="320"/>
      <c r="I1274" s="320">
        <v>25401860</v>
      </c>
      <c r="J1274" s="318"/>
      <c r="K1274" s="317"/>
      <c r="L1274" s="350" t="s">
        <v>672</v>
      </c>
    </row>
    <row r="1275" spans="2:12">
      <c r="B1275" s="349"/>
      <c r="C1275" s="317" t="s">
        <v>5032</v>
      </c>
      <c r="D1275" s="318"/>
      <c r="E1275" s="319"/>
      <c r="F1275" s="318"/>
      <c r="G1275" s="319"/>
      <c r="H1275" s="320"/>
      <c r="I1275" s="320">
        <v>42280109</v>
      </c>
      <c r="J1275" s="318"/>
      <c r="K1275" s="317"/>
      <c r="L1275" s="350" t="s">
        <v>672</v>
      </c>
    </row>
    <row r="1276" spans="2:12">
      <c r="B1276" s="349"/>
      <c r="C1276" s="317" t="s">
        <v>5033</v>
      </c>
      <c r="D1276" s="318"/>
      <c r="E1276" s="319"/>
      <c r="F1276" s="318"/>
      <c r="G1276" s="319"/>
      <c r="H1276" s="320"/>
      <c r="I1276" s="320">
        <v>4637062469</v>
      </c>
      <c r="J1276" s="318"/>
      <c r="K1276" s="317"/>
      <c r="L1276" s="350" t="s">
        <v>672</v>
      </c>
    </row>
    <row r="1277" spans="2:12">
      <c r="B1277" s="349"/>
      <c r="C1277" s="317" t="s">
        <v>5034</v>
      </c>
      <c r="D1277" s="318"/>
      <c r="E1277" s="319"/>
      <c r="F1277" s="318"/>
      <c r="G1277" s="319"/>
      <c r="H1277" s="320"/>
      <c r="I1277" s="320">
        <v>33813860</v>
      </c>
      <c r="J1277" s="318"/>
      <c r="K1277" s="317"/>
      <c r="L1277" s="350" t="s">
        <v>672</v>
      </c>
    </row>
    <row r="1278" spans="2:12">
      <c r="B1278" s="349"/>
      <c r="C1278" s="317" t="s">
        <v>5035</v>
      </c>
      <c r="D1278" s="318"/>
      <c r="E1278" s="319"/>
      <c r="F1278" s="318"/>
      <c r="G1278" s="319"/>
      <c r="H1278" s="320"/>
      <c r="I1278" s="320">
        <v>34399331</v>
      </c>
      <c r="J1278" s="318"/>
      <c r="K1278" s="317"/>
      <c r="L1278" s="350" t="s">
        <v>672</v>
      </c>
    </row>
    <row r="1279" spans="2:12">
      <c r="B1279" s="349"/>
      <c r="C1279" s="317" t="s">
        <v>5036</v>
      </c>
      <c r="D1279" s="318"/>
      <c r="E1279" s="319"/>
      <c r="F1279" s="318"/>
      <c r="G1279" s="319"/>
      <c r="H1279" s="320"/>
      <c r="I1279" s="320">
        <v>44979122</v>
      </c>
      <c r="J1279" s="318"/>
      <c r="K1279" s="317"/>
      <c r="L1279" s="350" t="s">
        <v>672</v>
      </c>
    </row>
    <row r="1280" spans="2:12">
      <c r="B1280" s="349"/>
      <c r="C1280" s="317" t="s">
        <v>5037</v>
      </c>
      <c r="D1280" s="318"/>
      <c r="E1280" s="319"/>
      <c r="F1280" s="318"/>
      <c r="G1280" s="319"/>
      <c r="H1280" s="320"/>
      <c r="I1280" s="320">
        <v>46248619</v>
      </c>
      <c r="J1280" s="318"/>
      <c r="K1280" s="317"/>
      <c r="L1280" s="350" t="s">
        <v>672</v>
      </c>
    </row>
    <row r="1281" spans="2:12">
      <c r="B1281" s="349"/>
      <c r="C1281" s="317" t="s">
        <v>5038</v>
      </c>
      <c r="D1281" s="318"/>
      <c r="E1281" s="319"/>
      <c r="F1281" s="318"/>
      <c r="G1281" s="319"/>
      <c r="H1281" s="320"/>
      <c r="I1281" s="320">
        <v>38414900</v>
      </c>
      <c r="J1281" s="318"/>
      <c r="K1281" s="317"/>
      <c r="L1281" s="350" t="s">
        <v>672</v>
      </c>
    </row>
    <row r="1282" spans="2:12">
      <c r="B1282" s="349"/>
      <c r="C1282" s="317" t="s">
        <v>5039</v>
      </c>
      <c r="D1282" s="318"/>
      <c r="E1282" s="319"/>
      <c r="F1282" s="318"/>
      <c r="G1282" s="319"/>
      <c r="H1282" s="320"/>
      <c r="I1282" s="320">
        <v>26788950</v>
      </c>
      <c r="J1282" s="318"/>
      <c r="K1282" s="317"/>
      <c r="L1282" s="350" t="s">
        <v>672</v>
      </c>
    </row>
    <row r="1283" spans="2:12">
      <c r="B1283" s="349"/>
      <c r="C1283" s="317" t="s">
        <v>5040</v>
      </c>
      <c r="D1283" s="318"/>
      <c r="E1283" s="319"/>
      <c r="F1283" s="318"/>
      <c r="G1283" s="319"/>
      <c r="H1283" s="320"/>
      <c r="I1283" s="320">
        <v>727789133</v>
      </c>
      <c r="J1283" s="318"/>
      <c r="K1283" s="317"/>
      <c r="L1283" s="350" t="s">
        <v>672</v>
      </c>
    </row>
    <row r="1284" spans="2:12">
      <c r="B1284" s="349"/>
      <c r="C1284" s="317" t="s">
        <v>5041</v>
      </c>
      <c r="D1284" s="318"/>
      <c r="E1284" s="319"/>
      <c r="F1284" s="318"/>
      <c r="G1284" s="319"/>
      <c r="H1284" s="320"/>
      <c r="I1284" s="320">
        <v>1544176808</v>
      </c>
      <c r="J1284" s="318"/>
      <c r="K1284" s="317"/>
      <c r="L1284" s="350" t="s">
        <v>672</v>
      </c>
    </row>
    <row r="1285" spans="2:12">
      <c r="B1285" s="349"/>
      <c r="C1285" s="317" t="s">
        <v>5042</v>
      </c>
      <c r="D1285" s="318"/>
      <c r="E1285" s="319"/>
      <c r="F1285" s="318"/>
      <c r="G1285" s="319"/>
      <c r="H1285" s="320"/>
      <c r="I1285" s="320">
        <v>1660720635</v>
      </c>
      <c r="J1285" s="318"/>
      <c r="K1285" s="317"/>
      <c r="L1285" s="350" t="s">
        <v>672</v>
      </c>
    </row>
    <row r="1286" spans="2:12">
      <c r="B1286" s="349"/>
      <c r="C1286" s="317" t="s">
        <v>471</v>
      </c>
      <c r="D1286" s="318"/>
      <c r="E1286" s="319"/>
      <c r="F1286" s="318"/>
      <c r="G1286" s="319"/>
      <c r="H1286" s="320"/>
      <c r="I1286" s="320">
        <v>28200746</v>
      </c>
      <c r="J1286" s="318"/>
      <c r="K1286" s="317"/>
      <c r="L1286" s="350" t="s">
        <v>672</v>
      </c>
    </row>
    <row r="1287" spans="2:12">
      <c r="B1287" s="349"/>
      <c r="C1287" s="317" t="s">
        <v>5043</v>
      </c>
      <c r="D1287" s="318"/>
      <c r="E1287" s="319"/>
      <c r="F1287" s="318"/>
      <c r="G1287" s="319"/>
      <c r="H1287" s="320"/>
      <c r="I1287" s="320">
        <v>125943307</v>
      </c>
      <c r="J1287" s="318"/>
      <c r="K1287" s="317"/>
      <c r="L1287" s="350" t="s">
        <v>672</v>
      </c>
    </row>
    <row r="1288" spans="2:12">
      <c r="B1288" s="349"/>
      <c r="C1288" s="317" t="s">
        <v>5044</v>
      </c>
      <c r="D1288" s="318"/>
      <c r="E1288" s="319"/>
      <c r="F1288" s="318"/>
      <c r="G1288" s="319"/>
      <c r="H1288" s="320"/>
      <c r="I1288" s="320">
        <v>79594540</v>
      </c>
      <c r="J1288" s="318"/>
      <c r="K1288" s="317"/>
      <c r="L1288" s="350" t="s">
        <v>672</v>
      </c>
    </row>
    <row r="1289" spans="2:12">
      <c r="B1289" s="349"/>
      <c r="C1289" s="317" t="s">
        <v>5045</v>
      </c>
      <c r="D1289" s="318"/>
      <c r="E1289" s="319"/>
      <c r="F1289" s="318"/>
      <c r="G1289" s="319"/>
      <c r="H1289" s="320"/>
      <c r="I1289" s="320">
        <v>34543320</v>
      </c>
      <c r="J1289" s="318"/>
      <c r="K1289" s="317"/>
      <c r="L1289" s="350" t="s">
        <v>672</v>
      </c>
    </row>
    <row r="1290" spans="2:12">
      <c r="B1290" s="349"/>
      <c r="C1290" s="317" t="s">
        <v>5046</v>
      </c>
      <c r="D1290" s="318"/>
      <c r="E1290" s="319"/>
      <c r="F1290" s="318"/>
      <c r="G1290" s="319"/>
      <c r="H1290" s="320"/>
      <c r="I1290" s="320">
        <v>28185480</v>
      </c>
      <c r="J1290" s="318"/>
      <c r="K1290" s="317"/>
      <c r="L1290" s="350" t="s">
        <v>672</v>
      </c>
    </row>
    <row r="1291" spans="2:12">
      <c r="B1291" s="349"/>
      <c r="C1291" s="317" t="s">
        <v>5047</v>
      </c>
      <c r="D1291" s="318"/>
      <c r="E1291" s="319"/>
      <c r="F1291" s="318"/>
      <c r="G1291" s="319"/>
      <c r="H1291" s="320"/>
      <c r="I1291" s="320">
        <v>106033245</v>
      </c>
      <c r="J1291" s="318"/>
      <c r="K1291" s="317"/>
      <c r="L1291" s="350" t="s">
        <v>672</v>
      </c>
    </row>
    <row r="1292" spans="2:12">
      <c r="B1292" s="315"/>
      <c r="C1292" s="310" t="s">
        <v>5048</v>
      </c>
      <c r="D1292" s="310"/>
      <c r="E1292" s="309"/>
      <c r="F1292" s="310"/>
      <c r="G1292" s="309"/>
      <c r="H1292" s="316"/>
      <c r="I1292" s="338">
        <v>55284888</v>
      </c>
      <c r="J1292" s="313"/>
      <c r="K1292" s="310"/>
      <c r="L1292" s="350" t="s">
        <v>672</v>
      </c>
    </row>
    <row r="1293" spans="2:12">
      <c r="B1293" s="315"/>
      <c r="C1293" s="310" t="s">
        <v>5049</v>
      </c>
      <c r="D1293" s="310"/>
      <c r="E1293" s="309"/>
      <c r="F1293" s="310"/>
      <c r="G1293" s="309"/>
      <c r="H1293" s="316"/>
      <c r="I1293" s="338">
        <v>26479200</v>
      </c>
      <c r="J1293" s="313"/>
      <c r="K1293" s="310"/>
      <c r="L1293" s="350" t="s">
        <v>672</v>
      </c>
    </row>
    <row r="1294" spans="2:12">
      <c r="B1294" s="315"/>
      <c r="C1294" s="310" t="s">
        <v>5050</v>
      </c>
      <c r="D1294" s="310"/>
      <c r="E1294" s="309"/>
      <c r="F1294" s="310"/>
      <c r="G1294" s="309"/>
      <c r="H1294" s="316"/>
      <c r="I1294" s="338">
        <v>30644846</v>
      </c>
      <c r="J1294" s="313"/>
      <c r="K1294" s="310"/>
      <c r="L1294" s="350" t="s">
        <v>672</v>
      </c>
    </row>
    <row r="1295" spans="2:12">
      <c r="B1295" s="315"/>
      <c r="C1295" s="310" t="s">
        <v>5051</v>
      </c>
      <c r="D1295" s="310"/>
      <c r="E1295" s="309"/>
      <c r="F1295" s="310"/>
      <c r="G1295" s="309"/>
      <c r="H1295" s="316"/>
      <c r="I1295" s="338">
        <v>60132800</v>
      </c>
      <c r="J1295" s="313"/>
      <c r="K1295" s="310"/>
      <c r="L1295" s="350" t="s">
        <v>672</v>
      </c>
    </row>
    <row r="1296" spans="2:12">
      <c r="B1296" s="315"/>
      <c r="C1296" s="310" t="s">
        <v>5052</v>
      </c>
      <c r="D1296" s="310"/>
      <c r="E1296" s="309"/>
      <c r="F1296" s="310"/>
      <c r="G1296" s="309"/>
      <c r="H1296" s="316"/>
      <c r="I1296" s="338">
        <v>228203580</v>
      </c>
      <c r="J1296" s="313"/>
      <c r="K1296" s="310"/>
      <c r="L1296" s="350" t="s">
        <v>672</v>
      </c>
    </row>
    <row r="1297" spans="2:12">
      <c r="B1297" s="315"/>
      <c r="C1297" s="310" t="s">
        <v>4250</v>
      </c>
      <c r="D1297" s="310"/>
      <c r="E1297" s="309"/>
      <c r="F1297" s="310"/>
      <c r="G1297" s="309"/>
      <c r="H1297" s="316"/>
      <c r="I1297" s="338">
        <v>42267871</v>
      </c>
      <c r="J1297" s="313"/>
      <c r="K1297" s="310"/>
      <c r="L1297" s="350" t="s">
        <v>672</v>
      </c>
    </row>
    <row r="1298" spans="2:12">
      <c r="B1298" s="315"/>
      <c r="C1298" s="310" t="s">
        <v>5053</v>
      </c>
      <c r="D1298" s="310"/>
      <c r="E1298" s="309"/>
      <c r="F1298" s="310"/>
      <c r="G1298" s="309"/>
      <c r="H1298" s="316"/>
      <c r="I1298" s="338">
        <v>53250302</v>
      </c>
      <c r="J1298" s="313"/>
      <c r="K1298" s="310"/>
      <c r="L1298" s="350" t="s">
        <v>672</v>
      </c>
    </row>
    <row r="1299" spans="2:12">
      <c r="B1299" s="315"/>
      <c r="C1299" s="310" t="s">
        <v>5054</v>
      </c>
      <c r="D1299" s="310"/>
      <c r="E1299" s="309"/>
      <c r="F1299" s="310"/>
      <c r="G1299" s="309"/>
      <c r="H1299" s="316"/>
      <c r="I1299" s="338">
        <v>2575366249</v>
      </c>
      <c r="J1299" s="313"/>
      <c r="K1299" s="310"/>
      <c r="L1299" s="350" t="s">
        <v>672</v>
      </c>
    </row>
    <row r="1300" spans="2:12">
      <c r="B1300" s="315"/>
      <c r="C1300" s="310" t="s">
        <v>5055</v>
      </c>
      <c r="D1300" s="310"/>
      <c r="E1300" s="309"/>
      <c r="F1300" s="310"/>
      <c r="G1300" s="309"/>
      <c r="H1300" s="316"/>
      <c r="I1300" s="338">
        <v>2066883304</v>
      </c>
      <c r="J1300" s="313"/>
      <c r="K1300" s="310"/>
      <c r="L1300" s="350" t="s">
        <v>672</v>
      </c>
    </row>
    <row r="1301" spans="2:12">
      <c r="B1301" s="315"/>
      <c r="C1301" s="310" t="s">
        <v>5056</v>
      </c>
      <c r="D1301" s="310"/>
      <c r="E1301" s="309"/>
      <c r="F1301" s="310"/>
      <c r="G1301" s="309"/>
      <c r="H1301" s="316"/>
      <c r="I1301" s="338">
        <v>464314830</v>
      </c>
      <c r="J1301" s="313"/>
      <c r="K1301" s="310"/>
      <c r="L1301" s="350" t="s">
        <v>672</v>
      </c>
    </row>
    <row r="1302" spans="2:12">
      <c r="B1302" s="315"/>
      <c r="C1302" s="310" t="s">
        <v>5057</v>
      </c>
      <c r="D1302" s="310"/>
      <c r="E1302" s="309"/>
      <c r="F1302" s="310"/>
      <c r="G1302" s="309"/>
      <c r="H1302" s="316"/>
      <c r="I1302" s="338">
        <v>13973485890</v>
      </c>
      <c r="J1302" s="313"/>
      <c r="K1302" s="310"/>
      <c r="L1302" s="350" t="s">
        <v>672</v>
      </c>
    </row>
    <row r="1303" spans="2:12">
      <c r="B1303" s="315"/>
      <c r="C1303" s="310" t="s">
        <v>4635</v>
      </c>
      <c r="D1303" s="310"/>
      <c r="E1303" s="309"/>
      <c r="F1303" s="310"/>
      <c r="G1303" s="309"/>
      <c r="H1303" s="316"/>
      <c r="I1303" s="338">
        <v>61907677</v>
      </c>
      <c r="J1303" s="313"/>
      <c r="K1303" s="310"/>
      <c r="L1303" s="350" t="s">
        <v>672</v>
      </c>
    </row>
    <row r="1304" spans="2:12">
      <c r="B1304" s="315"/>
      <c r="C1304" s="310" t="s">
        <v>5058</v>
      </c>
      <c r="D1304" s="310"/>
      <c r="E1304" s="309"/>
      <c r="F1304" s="310"/>
      <c r="G1304" s="309"/>
      <c r="H1304" s="316"/>
      <c r="I1304" s="338">
        <v>921548959</v>
      </c>
      <c r="J1304" s="313"/>
      <c r="K1304" s="310"/>
      <c r="L1304" s="350" t="s">
        <v>672</v>
      </c>
    </row>
    <row r="1305" spans="2:12">
      <c r="B1305" s="315"/>
      <c r="C1305" s="310" t="s">
        <v>5059</v>
      </c>
      <c r="D1305" s="310"/>
      <c r="E1305" s="309"/>
      <c r="F1305" s="310"/>
      <c r="G1305" s="309"/>
      <c r="H1305" s="316"/>
      <c r="I1305" s="338">
        <v>114368721</v>
      </c>
      <c r="J1305" s="313"/>
      <c r="K1305" s="310"/>
      <c r="L1305" s="350" t="s">
        <v>672</v>
      </c>
    </row>
    <row r="1306" spans="2:12">
      <c r="B1306" s="315"/>
      <c r="C1306" s="310" t="s">
        <v>5060</v>
      </c>
      <c r="D1306" s="310"/>
      <c r="E1306" s="309"/>
      <c r="F1306" s="310"/>
      <c r="G1306" s="309"/>
      <c r="H1306" s="316"/>
      <c r="I1306" s="338">
        <v>36190915</v>
      </c>
      <c r="J1306" s="313"/>
      <c r="K1306" s="310"/>
      <c r="L1306" s="350" t="s">
        <v>672</v>
      </c>
    </row>
    <row r="1307" spans="2:12">
      <c r="B1307" s="315"/>
      <c r="C1307" s="310" t="s">
        <v>5061</v>
      </c>
      <c r="D1307" s="310"/>
      <c r="E1307" s="309"/>
      <c r="F1307" s="310"/>
      <c r="G1307" s="309"/>
      <c r="H1307" s="316"/>
      <c r="I1307" s="338">
        <v>84791690</v>
      </c>
      <c r="J1307" s="313"/>
      <c r="K1307" s="310"/>
      <c r="L1307" s="350" t="s">
        <v>672</v>
      </c>
    </row>
    <row r="1308" spans="2:12">
      <c r="B1308" s="315"/>
      <c r="C1308" s="310" t="s">
        <v>5062</v>
      </c>
      <c r="D1308" s="310"/>
      <c r="E1308" s="309"/>
      <c r="F1308" s="310"/>
      <c r="G1308" s="309"/>
      <c r="H1308" s="316"/>
      <c r="I1308" s="338">
        <v>28002279</v>
      </c>
      <c r="J1308" s="313"/>
      <c r="K1308" s="310"/>
      <c r="L1308" s="350" t="s">
        <v>672</v>
      </c>
    </row>
    <row r="1309" spans="2:12">
      <c r="B1309" s="315"/>
      <c r="C1309" s="310" t="s">
        <v>5063</v>
      </c>
      <c r="D1309" s="310"/>
      <c r="E1309" s="309"/>
      <c r="F1309" s="310"/>
      <c r="G1309" s="309"/>
      <c r="H1309" s="316"/>
      <c r="I1309" s="338">
        <v>40939000</v>
      </c>
      <c r="J1309" s="313"/>
      <c r="K1309" s="310"/>
      <c r="L1309" s="350" t="s">
        <v>672</v>
      </c>
    </row>
    <row r="1310" spans="2:12">
      <c r="B1310" s="315"/>
      <c r="C1310" s="310" t="s">
        <v>5064</v>
      </c>
      <c r="D1310" s="310"/>
      <c r="E1310" s="309"/>
      <c r="F1310" s="310"/>
      <c r="G1310" s="309"/>
      <c r="H1310" s="316"/>
      <c r="I1310" s="338">
        <v>1623996359</v>
      </c>
      <c r="J1310" s="313"/>
      <c r="K1310" s="310"/>
      <c r="L1310" s="350" t="s">
        <v>672</v>
      </c>
    </row>
    <row r="1311" spans="2:12">
      <c r="B1311" s="315"/>
      <c r="C1311" s="310" t="s">
        <v>4670</v>
      </c>
      <c r="D1311" s="310"/>
      <c r="E1311" s="309"/>
      <c r="F1311" s="310"/>
      <c r="G1311" s="309"/>
      <c r="H1311" s="316"/>
      <c r="I1311" s="338">
        <v>867365970</v>
      </c>
      <c r="J1311" s="313"/>
      <c r="K1311" s="310"/>
      <c r="L1311" s="350" t="s">
        <v>672</v>
      </c>
    </row>
    <row r="1312" spans="2:12">
      <c r="B1312" s="315"/>
      <c r="C1312" s="310" t="s">
        <v>5065</v>
      </c>
      <c r="D1312" s="310"/>
      <c r="E1312" s="309"/>
      <c r="F1312" s="310"/>
      <c r="G1312" s="309"/>
      <c r="H1312" s="316"/>
      <c r="I1312" s="338">
        <v>76964814</v>
      </c>
      <c r="J1312" s="313"/>
      <c r="K1312" s="310"/>
      <c r="L1312" s="350" t="s">
        <v>672</v>
      </c>
    </row>
    <row r="1313" spans="2:12">
      <c r="B1313" s="315"/>
      <c r="C1313" s="310" t="s">
        <v>5066</v>
      </c>
      <c r="D1313" s="310"/>
      <c r="E1313" s="309"/>
      <c r="F1313" s="310"/>
      <c r="G1313" s="309"/>
      <c r="H1313" s="316"/>
      <c r="I1313" s="338">
        <v>74023010</v>
      </c>
      <c r="J1313" s="313"/>
      <c r="K1313" s="310"/>
      <c r="L1313" s="350" t="s">
        <v>672</v>
      </c>
    </row>
    <row r="1314" spans="2:12">
      <c r="B1314" s="315"/>
      <c r="C1314" s="310" t="s">
        <v>4317</v>
      </c>
      <c r="D1314" s="310"/>
      <c r="E1314" s="309"/>
      <c r="F1314" s="310"/>
      <c r="G1314" s="309"/>
      <c r="H1314" s="316"/>
      <c r="I1314" s="338">
        <v>38609492</v>
      </c>
      <c r="J1314" s="313"/>
      <c r="K1314" s="310"/>
      <c r="L1314" s="350" t="s">
        <v>672</v>
      </c>
    </row>
    <row r="1315" spans="2:12">
      <c r="B1315" s="315"/>
      <c r="C1315" s="310" t="s">
        <v>5067</v>
      </c>
      <c r="D1315" s="310"/>
      <c r="E1315" s="309"/>
      <c r="F1315" s="310"/>
      <c r="G1315" s="309"/>
      <c r="H1315" s="316"/>
      <c r="I1315" s="338">
        <v>2545128755</v>
      </c>
      <c r="J1315" s="313"/>
      <c r="K1315" s="310"/>
      <c r="L1315" s="350" t="s">
        <v>672</v>
      </c>
    </row>
    <row r="1316" spans="2:12">
      <c r="B1316" s="315"/>
      <c r="C1316" s="310" t="s">
        <v>5068</v>
      </c>
      <c r="D1316" s="310"/>
      <c r="E1316" s="309"/>
      <c r="F1316" s="310"/>
      <c r="G1316" s="309"/>
      <c r="H1316" s="316"/>
      <c r="I1316" s="338">
        <v>30792690</v>
      </c>
      <c r="J1316" s="313"/>
      <c r="K1316" s="310"/>
      <c r="L1316" s="350" t="s">
        <v>672</v>
      </c>
    </row>
    <row r="1317" spans="2:12">
      <c r="B1317" s="315"/>
      <c r="C1317" s="310" t="s">
        <v>5069</v>
      </c>
      <c r="D1317" s="310"/>
      <c r="E1317" s="309"/>
      <c r="F1317" s="310"/>
      <c r="G1317" s="309"/>
      <c r="H1317" s="316"/>
      <c r="I1317" s="338">
        <v>640782293</v>
      </c>
      <c r="J1317" s="313"/>
      <c r="K1317" s="310"/>
      <c r="L1317" s="350" t="s">
        <v>672</v>
      </c>
    </row>
    <row r="1318" spans="2:12">
      <c r="B1318" s="315"/>
      <c r="C1318" s="310" t="s">
        <v>5070</v>
      </c>
      <c r="D1318" s="310"/>
      <c r="E1318" s="309"/>
      <c r="F1318" s="310"/>
      <c r="G1318" s="309"/>
      <c r="H1318" s="316"/>
      <c r="I1318" s="338">
        <v>74007240</v>
      </c>
      <c r="J1318" s="313"/>
      <c r="K1318" s="310"/>
      <c r="L1318" s="350" t="s">
        <v>672</v>
      </c>
    </row>
    <row r="1319" spans="2:12">
      <c r="B1319" s="315"/>
      <c r="C1319" s="310" t="s">
        <v>5071</v>
      </c>
      <c r="D1319" s="310"/>
      <c r="E1319" s="309"/>
      <c r="F1319" s="310"/>
      <c r="G1319" s="309"/>
      <c r="H1319" s="316"/>
      <c r="I1319" s="338">
        <v>240515120</v>
      </c>
      <c r="J1319" s="313"/>
      <c r="K1319" s="310"/>
      <c r="L1319" s="350" t="s">
        <v>672</v>
      </c>
    </row>
    <row r="1320" spans="2:12">
      <c r="B1320" s="315"/>
      <c r="C1320" s="310" t="s">
        <v>4323</v>
      </c>
      <c r="D1320" s="310"/>
      <c r="E1320" s="309"/>
      <c r="F1320" s="310"/>
      <c r="G1320" s="309"/>
      <c r="H1320" s="316"/>
      <c r="I1320" s="338">
        <v>104762259</v>
      </c>
      <c r="J1320" s="313"/>
      <c r="K1320" s="310"/>
      <c r="L1320" s="350" t="s">
        <v>672</v>
      </c>
    </row>
    <row r="1321" spans="2:12">
      <c r="B1321" s="315"/>
      <c r="C1321" s="310" t="s">
        <v>5072</v>
      </c>
      <c r="D1321" s="310"/>
      <c r="E1321" s="309"/>
      <c r="F1321" s="310"/>
      <c r="G1321" s="309"/>
      <c r="H1321" s="316"/>
      <c r="I1321" s="338">
        <v>70800000</v>
      </c>
      <c r="J1321" s="313"/>
      <c r="K1321" s="310"/>
      <c r="L1321" s="350" t="s">
        <v>672</v>
      </c>
    </row>
    <row r="1322" spans="2:12">
      <c r="B1322" s="315"/>
      <c r="C1322" s="310" t="s">
        <v>5073</v>
      </c>
      <c r="D1322" s="310"/>
      <c r="E1322" s="309"/>
      <c r="F1322" s="310"/>
      <c r="G1322" s="309"/>
      <c r="H1322" s="316"/>
      <c r="I1322" s="338">
        <v>55133033</v>
      </c>
      <c r="J1322" s="313"/>
      <c r="K1322" s="310"/>
      <c r="L1322" s="350" t="s">
        <v>672</v>
      </c>
    </row>
    <row r="1323" spans="2:12">
      <c r="B1323" s="315"/>
      <c r="C1323" s="310" t="s">
        <v>5074</v>
      </c>
      <c r="D1323" s="310"/>
      <c r="E1323" s="309"/>
      <c r="F1323" s="310"/>
      <c r="G1323" s="309"/>
      <c r="H1323" s="316"/>
      <c r="I1323" s="338">
        <v>790420000</v>
      </c>
      <c r="J1323" s="313"/>
      <c r="K1323" s="310"/>
      <c r="L1323" s="350" t="s">
        <v>672</v>
      </c>
    </row>
    <row r="1324" spans="2:12">
      <c r="B1324" s="315"/>
      <c r="C1324" s="310" t="s">
        <v>5075</v>
      </c>
      <c r="D1324" s="310"/>
      <c r="E1324" s="309"/>
      <c r="F1324" s="310"/>
      <c r="G1324" s="309"/>
      <c r="H1324" s="316"/>
      <c r="I1324" s="338">
        <v>361355108</v>
      </c>
      <c r="J1324" s="313"/>
      <c r="K1324" s="310"/>
      <c r="L1324" s="350" t="s">
        <v>672</v>
      </c>
    </row>
    <row r="1325" spans="2:12">
      <c r="B1325" s="315"/>
      <c r="C1325" s="310" t="s">
        <v>5076</v>
      </c>
      <c r="D1325" s="310"/>
      <c r="E1325" s="309"/>
      <c r="F1325" s="310"/>
      <c r="G1325" s="309"/>
      <c r="H1325" s="316"/>
      <c r="I1325" s="338">
        <v>64847614</v>
      </c>
      <c r="J1325" s="313"/>
      <c r="K1325" s="310"/>
      <c r="L1325" s="350" t="s">
        <v>672</v>
      </c>
    </row>
    <row r="1326" spans="2:12">
      <c r="B1326" s="315"/>
      <c r="C1326" s="310" t="s">
        <v>5077</v>
      </c>
      <c r="D1326" s="310"/>
      <c r="E1326" s="309"/>
      <c r="F1326" s="310"/>
      <c r="G1326" s="309"/>
      <c r="H1326" s="316"/>
      <c r="I1326" s="338">
        <v>42268903</v>
      </c>
      <c r="J1326" s="313"/>
      <c r="K1326" s="310"/>
      <c r="L1326" s="350" t="s">
        <v>672</v>
      </c>
    </row>
    <row r="1327" spans="2:12">
      <c r="B1327" s="315"/>
      <c r="C1327" s="310" t="s">
        <v>5078</v>
      </c>
      <c r="D1327" s="310"/>
      <c r="E1327" s="309"/>
      <c r="F1327" s="310"/>
      <c r="G1327" s="309"/>
      <c r="H1327" s="316"/>
      <c r="I1327" s="338">
        <v>29500000</v>
      </c>
      <c r="J1327" s="313"/>
      <c r="K1327" s="310"/>
      <c r="L1327" s="350" t="s">
        <v>672</v>
      </c>
    </row>
    <row r="1328" spans="2:12">
      <c r="B1328" s="315"/>
      <c r="C1328" s="310" t="s">
        <v>5079</v>
      </c>
      <c r="D1328" s="310"/>
      <c r="E1328" s="309"/>
      <c r="F1328" s="310"/>
      <c r="G1328" s="309"/>
      <c r="H1328" s="316"/>
      <c r="I1328" s="338">
        <v>47845030</v>
      </c>
      <c r="J1328" s="313"/>
      <c r="K1328" s="310"/>
      <c r="L1328" s="350" t="s">
        <v>672</v>
      </c>
    </row>
    <row r="1329" spans="2:12">
      <c r="B1329" s="315"/>
      <c r="C1329" s="310" t="s">
        <v>5080</v>
      </c>
      <c r="D1329" s="310"/>
      <c r="E1329" s="309"/>
      <c r="F1329" s="310"/>
      <c r="G1329" s="309"/>
      <c r="H1329" s="316"/>
      <c r="I1329" s="338">
        <v>31494422</v>
      </c>
      <c r="J1329" s="313"/>
      <c r="K1329" s="310"/>
      <c r="L1329" s="350" t="s">
        <v>672</v>
      </c>
    </row>
    <row r="1330" spans="2:12">
      <c r="B1330" s="315"/>
      <c r="C1330" s="310" t="s">
        <v>5081</v>
      </c>
      <c r="D1330" s="310"/>
      <c r="E1330" s="309"/>
      <c r="F1330" s="310"/>
      <c r="G1330" s="309"/>
      <c r="H1330" s="316"/>
      <c r="I1330" s="338">
        <v>145861233</v>
      </c>
      <c r="J1330" s="313"/>
      <c r="K1330" s="310"/>
      <c r="L1330" s="350" t="s">
        <v>672</v>
      </c>
    </row>
    <row r="1331" spans="2:12">
      <c r="B1331" s="315"/>
      <c r="C1331" s="310" t="s">
        <v>5082</v>
      </c>
      <c r="D1331" s="310"/>
      <c r="E1331" s="309"/>
      <c r="F1331" s="310"/>
      <c r="G1331" s="309"/>
      <c r="H1331" s="316"/>
      <c r="I1331" s="338">
        <v>629533668</v>
      </c>
      <c r="J1331" s="313"/>
      <c r="K1331" s="310"/>
      <c r="L1331" s="350" t="s">
        <v>672</v>
      </c>
    </row>
    <row r="1332" spans="2:12">
      <c r="B1332" s="315"/>
      <c r="C1332" s="310" t="s">
        <v>5083</v>
      </c>
      <c r="D1332" s="310"/>
      <c r="E1332" s="309"/>
      <c r="F1332" s="310"/>
      <c r="G1332" s="309"/>
      <c r="H1332" s="316"/>
      <c r="I1332" s="338">
        <v>43868860</v>
      </c>
      <c r="J1332" s="313"/>
      <c r="K1332" s="310"/>
      <c r="L1332" s="350" t="s">
        <v>672</v>
      </c>
    </row>
    <row r="1333" spans="2:12">
      <c r="B1333" s="315"/>
      <c r="C1333" s="310" t="s">
        <v>5084</v>
      </c>
      <c r="D1333" s="310"/>
      <c r="E1333" s="309"/>
      <c r="F1333" s="310"/>
      <c r="G1333" s="309"/>
      <c r="H1333" s="316"/>
      <c r="I1333" s="338">
        <v>256060000</v>
      </c>
      <c r="J1333" s="313"/>
      <c r="K1333" s="310"/>
      <c r="L1333" s="350" t="s">
        <v>672</v>
      </c>
    </row>
    <row r="1334" spans="2:12">
      <c r="B1334" s="315"/>
      <c r="C1334" s="310" t="s">
        <v>5085</v>
      </c>
      <c r="D1334" s="310"/>
      <c r="E1334" s="309"/>
      <c r="F1334" s="310"/>
      <c r="G1334" s="309"/>
      <c r="H1334" s="316"/>
      <c r="I1334" s="338">
        <v>78123126</v>
      </c>
      <c r="J1334" s="313"/>
      <c r="K1334" s="310"/>
      <c r="L1334" s="350" t="s">
        <v>672</v>
      </c>
    </row>
    <row r="1335" spans="2:12">
      <c r="B1335" s="315" t="s">
        <v>5086</v>
      </c>
      <c r="C1335" s="310" t="s">
        <v>5087</v>
      </c>
      <c r="D1335" s="310" t="s">
        <v>661</v>
      </c>
      <c r="E1335" s="309" t="s">
        <v>4147</v>
      </c>
      <c r="F1335" s="310" t="s">
        <v>5088</v>
      </c>
      <c r="G1335" s="309">
        <v>1</v>
      </c>
      <c r="H1335" s="316">
        <v>7009200</v>
      </c>
      <c r="I1335" s="338">
        <v>7009200</v>
      </c>
      <c r="J1335" s="313"/>
      <c r="K1335" s="310"/>
      <c r="L1335" s="350" t="s">
        <v>722</v>
      </c>
    </row>
    <row r="1336" spans="2:12">
      <c r="B1336" s="315" t="s">
        <v>5089</v>
      </c>
      <c r="C1336" s="310" t="s">
        <v>5090</v>
      </c>
      <c r="D1336" s="310" t="s">
        <v>666</v>
      </c>
      <c r="E1336" s="309" t="s">
        <v>5091</v>
      </c>
      <c r="F1336" s="310" t="s">
        <v>5092</v>
      </c>
      <c r="G1336" s="309">
        <v>1</v>
      </c>
      <c r="H1336" s="316">
        <v>4425000</v>
      </c>
      <c r="I1336" s="338">
        <v>4425000</v>
      </c>
      <c r="J1336" s="313"/>
      <c r="K1336" s="310"/>
      <c r="L1336" s="350" t="s">
        <v>722</v>
      </c>
    </row>
    <row r="1337" spans="2:12">
      <c r="B1337" s="315" t="s">
        <v>5093</v>
      </c>
      <c r="C1337" s="310" t="s">
        <v>5094</v>
      </c>
      <c r="D1337" s="310" t="s">
        <v>666</v>
      </c>
      <c r="E1337" s="309" t="s">
        <v>5095</v>
      </c>
      <c r="F1337" s="310" t="s">
        <v>5096</v>
      </c>
      <c r="G1337" s="309">
        <v>1</v>
      </c>
      <c r="H1337" s="316">
        <v>26019000</v>
      </c>
      <c r="I1337" s="338">
        <v>22302000</v>
      </c>
      <c r="J1337" s="313"/>
      <c r="K1337" s="310"/>
      <c r="L1337" s="350" t="s">
        <v>722</v>
      </c>
    </row>
    <row r="1338" spans="2:12">
      <c r="B1338" s="315" t="s">
        <v>5097</v>
      </c>
      <c r="C1338" s="310" t="s">
        <v>5098</v>
      </c>
      <c r="D1338" s="310" t="s">
        <v>666</v>
      </c>
      <c r="E1338" s="309" t="s">
        <v>5099</v>
      </c>
      <c r="F1338" s="310" t="s">
        <v>5100</v>
      </c>
      <c r="G1338" s="309">
        <v>1</v>
      </c>
      <c r="H1338" s="316">
        <v>7480000</v>
      </c>
      <c r="I1338" s="338">
        <v>3540000</v>
      </c>
      <c r="J1338" s="313"/>
      <c r="K1338" s="310"/>
      <c r="L1338" s="350" t="s">
        <v>722</v>
      </c>
    </row>
    <row r="1339" spans="2:12">
      <c r="B1339" s="315"/>
      <c r="C1339" s="310" t="s">
        <v>5101</v>
      </c>
      <c r="D1339" s="310"/>
      <c r="E1339" s="309"/>
      <c r="F1339" s="310"/>
      <c r="G1339" s="309"/>
      <c r="H1339" s="316"/>
      <c r="I1339" s="338">
        <v>25684253</v>
      </c>
      <c r="J1339" s="313"/>
      <c r="K1339" s="310"/>
      <c r="L1339" s="350" t="s">
        <v>5102</v>
      </c>
    </row>
    <row r="1340" spans="2:12">
      <c r="B1340" s="315"/>
      <c r="C1340" s="310" t="s">
        <v>5103</v>
      </c>
      <c r="D1340" s="310"/>
      <c r="E1340" s="309"/>
      <c r="F1340" s="310"/>
      <c r="G1340" s="309"/>
      <c r="H1340" s="316"/>
      <c r="I1340" s="338">
        <v>304057095</v>
      </c>
      <c r="J1340" s="313"/>
      <c r="K1340" s="310"/>
      <c r="L1340" s="350" t="s">
        <v>5102</v>
      </c>
    </row>
    <row r="1341" spans="2:12">
      <c r="B1341" s="315"/>
      <c r="C1341" s="310" t="s">
        <v>5104</v>
      </c>
      <c r="D1341" s="310"/>
      <c r="E1341" s="309"/>
      <c r="F1341" s="310"/>
      <c r="G1341" s="309"/>
      <c r="H1341" s="316"/>
      <c r="I1341" s="338">
        <v>41636575</v>
      </c>
      <c r="J1341" s="313"/>
      <c r="K1341" s="310"/>
      <c r="L1341" s="350" t="s">
        <v>5102</v>
      </c>
    </row>
    <row r="1342" spans="2:12">
      <c r="B1342" s="315"/>
      <c r="C1342" s="310" t="s">
        <v>5105</v>
      </c>
      <c r="D1342" s="310"/>
      <c r="E1342" s="309"/>
      <c r="F1342" s="310"/>
      <c r="G1342" s="309"/>
      <c r="H1342" s="316"/>
      <c r="I1342" s="338">
        <v>221031271</v>
      </c>
      <c r="J1342" s="313"/>
      <c r="K1342" s="310"/>
      <c r="L1342" s="350" t="s">
        <v>5102</v>
      </c>
    </row>
    <row r="1343" spans="2:12">
      <c r="B1343" s="315"/>
      <c r="C1343" s="310" t="s">
        <v>5106</v>
      </c>
      <c r="D1343" s="310"/>
      <c r="E1343" s="309"/>
      <c r="F1343" s="310"/>
      <c r="G1343" s="309"/>
      <c r="H1343" s="316"/>
      <c r="I1343" s="338">
        <v>44520000</v>
      </c>
      <c r="J1343" s="313"/>
      <c r="K1343" s="310"/>
      <c r="L1343" s="350" t="s">
        <v>5102</v>
      </c>
    </row>
    <row r="1344" spans="2:12">
      <c r="B1344" s="315"/>
      <c r="C1344" s="310" t="s">
        <v>5107</v>
      </c>
      <c r="D1344" s="310"/>
      <c r="E1344" s="309"/>
      <c r="F1344" s="310"/>
      <c r="G1344" s="309"/>
      <c r="H1344" s="316"/>
      <c r="I1344" s="338">
        <v>25447890</v>
      </c>
      <c r="J1344" s="313"/>
      <c r="K1344" s="310"/>
      <c r="L1344" s="350" t="s">
        <v>5102</v>
      </c>
    </row>
    <row r="1345" spans="2:12">
      <c r="B1345" s="315"/>
      <c r="C1345" s="310" t="s">
        <v>5108</v>
      </c>
      <c r="D1345" s="310"/>
      <c r="E1345" s="309"/>
      <c r="F1345" s="310"/>
      <c r="G1345" s="309"/>
      <c r="H1345" s="316"/>
      <c r="I1345" s="338">
        <v>112672722</v>
      </c>
      <c r="J1345" s="313"/>
      <c r="K1345" s="310"/>
      <c r="L1345" s="350" t="s">
        <v>5102</v>
      </c>
    </row>
    <row r="1346" spans="2:12">
      <c r="B1346" s="315"/>
      <c r="C1346" s="310" t="s">
        <v>5109</v>
      </c>
      <c r="D1346" s="310"/>
      <c r="E1346" s="309"/>
      <c r="F1346" s="310"/>
      <c r="G1346" s="309"/>
      <c r="H1346" s="316"/>
      <c r="I1346" s="338">
        <v>23873250</v>
      </c>
      <c r="J1346" s="313"/>
      <c r="K1346" s="310"/>
      <c r="L1346" s="350" t="s">
        <v>5102</v>
      </c>
    </row>
    <row r="1347" spans="2:12">
      <c r="B1347" s="315"/>
      <c r="C1347" s="310" t="s">
        <v>5110</v>
      </c>
      <c r="D1347" s="310"/>
      <c r="E1347" s="309"/>
      <c r="F1347" s="310"/>
      <c r="G1347" s="309"/>
      <c r="H1347" s="316"/>
      <c r="I1347" s="338">
        <v>29439583</v>
      </c>
      <c r="J1347" s="313"/>
      <c r="K1347" s="310"/>
      <c r="L1347" s="350" t="s">
        <v>5102</v>
      </c>
    </row>
    <row r="1348" spans="2:12">
      <c r="B1348" s="315"/>
      <c r="C1348" s="310" t="s">
        <v>5111</v>
      </c>
      <c r="D1348" s="310"/>
      <c r="E1348" s="309"/>
      <c r="F1348" s="310"/>
      <c r="G1348" s="309"/>
      <c r="H1348" s="316"/>
      <c r="I1348" s="338">
        <v>31069655</v>
      </c>
      <c r="J1348" s="313"/>
      <c r="K1348" s="310"/>
      <c r="L1348" s="350" t="s">
        <v>5102</v>
      </c>
    </row>
    <row r="1349" spans="2:12">
      <c r="B1349" s="315"/>
      <c r="C1349" s="310" t="s">
        <v>5112</v>
      </c>
      <c r="D1349" s="310"/>
      <c r="E1349" s="309"/>
      <c r="F1349" s="310"/>
      <c r="G1349" s="309"/>
      <c r="H1349" s="316"/>
      <c r="I1349" s="338">
        <v>67393859</v>
      </c>
      <c r="J1349" s="313"/>
      <c r="K1349" s="310"/>
      <c r="L1349" s="350" t="s">
        <v>5102</v>
      </c>
    </row>
    <row r="1350" spans="2:12">
      <c r="B1350" s="315"/>
      <c r="C1350" s="310" t="s">
        <v>5113</v>
      </c>
      <c r="D1350" s="310"/>
      <c r="E1350" s="309"/>
      <c r="F1350" s="310"/>
      <c r="G1350" s="309"/>
      <c r="H1350" s="316"/>
      <c r="I1350" s="338">
        <v>44302313</v>
      </c>
      <c r="J1350" s="313"/>
      <c r="K1350" s="310"/>
      <c r="L1350" s="350" t="s">
        <v>5102</v>
      </c>
    </row>
    <row r="1351" spans="2:12">
      <c r="B1351" s="315"/>
      <c r="C1351" s="310" t="s">
        <v>5114</v>
      </c>
      <c r="D1351" s="310"/>
      <c r="E1351" s="309"/>
      <c r="F1351" s="310"/>
      <c r="G1351" s="309"/>
      <c r="H1351" s="316"/>
      <c r="I1351" s="338">
        <v>48739720</v>
      </c>
      <c r="J1351" s="313"/>
      <c r="K1351" s="310"/>
      <c r="L1351" s="350" t="s">
        <v>5102</v>
      </c>
    </row>
    <row r="1352" spans="2:12">
      <c r="B1352" s="315"/>
      <c r="C1352" s="310" t="s">
        <v>5115</v>
      </c>
      <c r="D1352" s="310"/>
      <c r="E1352" s="309"/>
      <c r="F1352" s="310"/>
      <c r="G1352" s="309"/>
      <c r="H1352" s="316"/>
      <c r="I1352" s="338">
        <v>32360468</v>
      </c>
      <c r="J1352" s="313"/>
      <c r="K1352" s="310"/>
      <c r="L1352" s="350" t="s">
        <v>5102</v>
      </c>
    </row>
    <row r="1353" spans="2:12">
      <c r="B1353" s="315"/>
      <c r="C1353" s="310" t="s">
        <v>5116</v>
      </c>
      <c r="D1353" s="310"/>
      <c r="E1353" s="309"/>
      <c r="F1353" s="310"/>
      <c r="G1353" s="309"/>
      <c r="H1353" s="316"/>
      <c r="I1353" s="338">
        <v>169789744</v>
      </c>
      <c r="J1353" s="313"/>
      <c r="K1353" s="310"/>
      <c r="L1353" s="350" t="s">
        <v>5102</v>
      </c>
    </row>
    <row r="1354" spans="2:12">
      <c r="B1354" s="315"/>
      <c r="C1354" s="310" t="s">
        <v>5117</v>
      </c>
      <c r="D1354" s="310"/>
      <c r="E1354" s="309"/>
      <c r="F1354" s="310"/>
      <c r="G1354" s="309"/>
      <c r="H1354" s="316"/>
      <c r="I1354" s="338">
        <v>50854340</v>
      </c>
      <c r="J1354" s="313"/>
      <c r="K1354" s="310"/>
      <c r="L1354" s="350" t="s">
        <v>5102</v>
      </c>
    </row>
    <row r="1355" spans="2:12">
      <c r="B1355" s="315"/>
      <c r="C1355" s="310" t="s">
        <v>5118</v>
      </c>
      <c r="D1355" s="310"/>
      <c r="E1355" s="309"/>
      <c r="F1355" s="310"/>
      <c r="G1355" s="309"/>
      <c r="H1355" s="316"/>
      <c r="I1355" s="338">
        <v>145871946</v>
      </c>
      <c r="J1355" s="313"/>
      <c r="K1355" s="310"/>
      <c r="L1355" s="350" t="s">
        <v>5102</v>
      </c>
    </row>
    <row r="1356" spans="2:12">
      <c r="B1356" s="315"/>
      <c r="C1356" s="310" t="s">
        <v>5119</v>
      </c>
      <c r="D1356" s="310"/>
      <c r="E1356" s="309"/>
      <c r="F1356" s="310"/>
      <c r="G1356" s="309"/>
      <c r="H1356" s="316"/>
      <c r="I1356" s="338">
        <v>32259480</v>
      </c>
      <c r="J1356" s="313"/>
      <c r="K1356" s="310"/>
      <c r="L1356" s="350" t="s">
        <v>5102</v>
      </c>
    </row>
    <row r="1357" spans="2:12">
      <c r="B1357" s="315"/>
      <c r="C1357" s="310" t="s">
        <v>5120</v>
      </c>
      <c r="D1357" s="310"/>
      <c r="E1357" s="309"/>
      <c r="F1357" s="310"/>
      <c r="G1357" s="309"/>
      <c r="H1357" s="316"/>
      <c r="I1357" s="338">
        <v>133709010</v>
      </c>
      <c r="J1357" s="313"/>
      <c r="K1357" s="310"/>
      <c r="L1357" s="350" t="s">
        <v>5102</v>
      </c>
    </row>
    <row r="1358" spans="2:12">
      <c r="B1358" s="315"/>
      <c r="C1358" s="310" t="s">
        <v>5121</v>
      </c>
      <c r="D1358" s="310"/>
      <c r="E1358" s="309"/>
      <c r="F1358" s="310"/>
      <c r="G1358" s="309"/>
      <c r="H1358" s="316"/>
      <c r="I1358" s="338">
        <v>41076624</v>
      </c>
      <c r="J1358" s="313"/>
      <c r="K1358" s="310"/>
      <c r="L1358" s="350" t="s">
        <v>5102</v>
      </c>
    </row>
    <row r="1359" spans="2:12">
      <c r="B1359" s="315"/>
      <c r="C1359" s="310" t="s">
        <v>5122</v>
      </c>
      <c r="D1359" s="310"/>
      <c r="E1359" s="309"/>
      <c r="F1359" s="310"/>
      <c r="G1359" s="309"/>
      <c r="H1359" s="316"/>
      <c r="I1359" s="338">
        <v>74112826</v>
      </c>
      <c r="J1359" s="313"/>
      <c r="K1359" s="310"/>
      <c r="L1359" s="350" t="s">
        <v>5102</v>
      </c>
    </row>
    <row r="1360" spans="2:12">
      <c r="B1360" s="315"/>
      <c r="C1360" s="310" t="s">
        <v>5123</v>
      </c>
      <c r="D1360" s="310"/>
      <c r="E1360" s="309"/>
      <c r="F1360" s="310"/>
      <c r="G1360" s="309"/>
      <c r="H1360" s="316"/>
      <c r="I1360" s="338">
        <v>30700000</v>
      </c>
      <c r="J1360" s="313"/>
      <c r="K1360" s="310"/>
      <c r="L1360" s="350" t="s">
        <v>5102</v>
      </c>
    </row>
    <row r="1361" spans="2:12">
      <c r="B1361" s="315"/>
      <c r="C1361" s="310" t="s">
        <v>5124</v>
      </c>
      <c r="D1361" s="310"/>
      <c r="E1361" s="309"/>
      <c r="F1361" s="310"/>
      <c r="G1361" s="309"/>
      <c r="H1361" s="316"/>
      <c r="I1361" s="338">
        <v>31128500</v>
      </c>
      <c r="J1361" s="313"/>
      <c r="K1361" s="310"/>
      <c r="L1361" s="350" t="s">
        <v>5102</v>
      </c>
    </row>
    <row r="1362" spans="2:12">
      <c r="B1362" s="315"/>
      <c r="C1362" s="310" t="s">
        <v>5125</v>
      </c>
      <c r="D1362" s="310"/>
      <c r="E1362" s="309"/>
      <c r="F1362" s="310"/>
      <c r="G1362" s="309"/>
      <c r="H1362" s="316"/>
      <c r="I1362" s="338">
        <v>25631625</v>
      </c>
      <c r="J1362" s="313"/>
      <c r="K1362" s="310"/>
      <c r="L1362" s="350" t="s">
        <v>5102</v>
      </c>
    </row>
    <row r="1363" spans="2:12">
      <c r="B1363" s="315"/>
      <c r="C1363" s="310" t="s">
        <v>5126</v>
      </c>
      <c r="D1363" s="310"/>
      <c r="E1363" s="309"/>
      <c r="F1363" s="310"/>
      <c r="G1363" s="309"/>
      <c r="H1363" s="316"/>
      <c r="I1363" s="338">
        <v>127215000</v>
      </c>
      <c r="J1363" s="313"/>
      <c r="K1363" s="310"/>
      <c r="L1363" s="350" t="s">
        <v>5102</v>
      </c>
    </row>
    <row r="1364" spans="2:12">
      <c r="B1364" s="315"/>
      <c r="C1364" s="310" t="s">
        <v>5127</v>
      </c>
      <c r="D1364" s="310"/>
      <c r="E1364" s="309"/>
      <c r="F1364" s="310"/>
      <c r="G1364" s="309"/>
      <c r="H1364" s="316"/>
      <c r="I1364" s="338">
        <v>31981211</v>
      </c>
      <c r="J1364" s="313"/>
      <c r="K1364" s="310"/>
      <c r="L1364" s="350" t="s">
        <v>5102</v>
      </c>
    </row>
    <row r="1365" spans="2:12">
      <c r="B1365" s="315" t="s">
        <v>439</v>
      </c>
      <c r="C1365" s="310" t="s">
        <v>5128</v>
      </c>
      <c r="D1365" s="310" t="s">
        <v>671</v>
      </c>
      <c r="E1365" s="309" t="s">
        <v>4143</v>
      </c>
      <c r="F1365" s="310" t="s">
        <v>5129</v>
      </c>
      <c r="G1365" s="309"/>
      <c r="H1365" s="316">
        <v>4066067208</v>
      </c>
      <c r="I1365" s="338">
        <v>4066067208</v>
      </c>
      <c r="J1365" s="313"/>
      <c r="K1365" s="310" t="s">
        <v>4414</v>
      </c>
      <c r="L1365" s="350" t="s">
        <v>658</v>
      </c>
    </row>
    <row r="1366" spans="2:12">
      <c r="B1366" s="315" t="s">
        <v>4868</v>
      </c>
      <c r="C1366" s="310" t="s">
        <v>5130</v>
      </c>
      <c r="D1366" s="310" t="s">
        <v>661</v>
      </c>
      <c r="E1366" s="309" t="s">
        <v>4143</v>
      </c>
      <c r="F1366" s="310" t="s">
        <v>5131</v>
      </c>
      <c r="G1366" s="309"/>
      <c r="H1366" s="316">
        <v>7711211407</v>
      </c>
      <c r="I1366" s="338">
        <v>7711211407</v>
      </c>
      <c r="J1366" s="313"/>
      <c r="K1366" s="310" t="s">
        <v>4414</v>
      </c>
      <c r="L1366" s="350" t="s">
        <v>658</v>
      </c>
    </row>
    <row r="1367" spans="2:12">
      <c r="B1367" s="315" t="s">
        <v>608</v>
      </c>
      <c r="C1367" s="310" t="s">
        <v>5132</v>
      </c>
      <c r="D1367" s="310" t="s">
        <v>671</v>
      </c>
      <c r="E1367" s="309" t="s">
        <v>5133</v>
      </c>
      <c r="F1367" s="310" t="s">
        <v>5134</v>
      </c>
      <c r="G1367" s="309"/>
      <c r="H1367" s="316">
        <v>1694318063</v>
      </c>
      <c r="I1367" s="338">
        <v>1694318063</v>
      </c>
      <c r="J1367" s="313"/>
      <c r="K1367" s="310" t="s">
        <v>4414</v>
      </c>
      <c r="L1367" s="350" t="s">
        <v>658</v>
      </c>
    </row>
    <row r="1368" spans="2:12">
      <c r="B1368" s="315" t="s">
        <v>5135</v>
      </c>
      <c r="C1368" s="310" t="s">
        <v>5136</v>
      </c>
      <c r="D1368" s="310" t="s">
        <v>661</v>
      </c>
      <c r="E1368" s="309" t="s">
        <v>4143</v>
      </c>
      <c r="F1368" s="310" t="s">
        <v>5137</v>
      </c>
      <c r="G1368" s="309"/>
      <c r="H1368" s="316">
        <v>2266019761</v>
      </c>
      <c r="I1368" s="338">
        <v>2266019761</v>
      </c>
      <c r="J1368" s="313"/>
      <c r="K1368" s="310" t="s">
        <v>4414</v>
      </c>
      <c r="L1368" s="350" t="s">
        <v>658</v>
      </c>
    </row>
    <row r="1369" spans="2:12" ht="26.4">
      <c r="B1369" s="315" t="s">
        <v>5138</v>
      </c>
      <c r="C1369" s="310" t="s">
        <v>5139</v>
      </c>
      <c r="D1369" s="310" t="s">
        <v>661</v>
      </c>
      <c r="E1369" s="309" t="s">
        <v>5140</v>
      </c>
      <c r="F1369" s="310" t="s">
        <v>5141</v>
      </c>
      <c r="G1369" s="309"/>
      <c r="H1369" s="316">
        <v>26196850</v>
      </c>
      <c r="I1369" s="338">
        <v>26196850</v>
      </c>
      <c r="J1369" s="313"/>
      <c r="K1369" s="310" t="s">
        <v>4414</v>
      </c>
      <c r="L1369" s="350" t="s">
        <v>658</v>
      </c>
    </row>
    <row r="1370" spans="2:12">
      <c r="B1370" s="315" t="s">
        <v>5142</v>
      </c>
      <c r="C1370" s="310" t="s">
        <v>5143</v>
      </c>
      <c r="D1370" s="310" t="s">
        <v>661</v>
      </c>
      <c r="E1370" s="309" t="s">
        <v>5144</v>
      </c>
      <c r="F1370" s="310" t="s">
        <v>5145</v>
      </c>
      <c r="G1370" s="309"/>
      <c r="H1370" s="316">
        <v>75144491</v>
      </c>
      <c r="I1370" s="338">
        <v>75144491</v>
      </c>
      <c r="J1370" s="313"/>
      <c r="K1370" s="310" t="s">
        <v>4414</v>
      </c>
      <c r="L1370" s="350" t="s">
        <v>658</v>
      </c>
    </row>
    <row r="1371" spans="2:12">
      <c r="B1371" s="315" t="s">
        <v>5146</v>
      </c>
      <c r="C1371" s="310" t="s">
        <v>5147</v>
      </c>
      <c r="D1371" s="310" t="s">
        <v>671</v>
      </c>
      <c r="E1371" s="309" t="s">
        <v>4143</v>
      </c>
      <c r="F1371" s="310" t="s">
        <v>5148</v>
      </c>
      <c r="G1371" s="309"/>
      <c r="H1371" s="316">
        <v>436868142</v>
      </c>
      <c r="I1371" s="338">
        <v>436868142</v>
      </c>
      <c r="J1371" s="313"/>
      <c r="K1371" s="310" t="s">
        <v>4414</v>
      </c>
      <c r="L1371" s="350" t="s">
        <v>658</v>
      </c>
    </row>
    <row r="1372" spans="2:12">
      <c r="B1372" s="315" t="s">
        <v>4396</v>
      </c>
      <c r="C1372" s="310" t="s">
        <v>5149</v>
      </c>
      <c r="D1372" s="310" t="s">
        <v>661</v>
      </c>
      <c r="E1372" s="309" t="s">
        <v>4143</v>
      </c>
      <c r="F1372" s="310" t="s">
        <v>5150</v>
      </c>
      <c r="G1372" s="309"/>
      <c r="H1372" s="316">
        <v>27621466</v>
      </c>
      <c r="I1372" s="338">
        <v>27621466</v>
      </c>
      <c r="J1372" s="313"/>
      <c r="K1372" s="310" t="s">
        <v>4414</v>
      </c>
      <c r="L1372" s="350" t="s">
        <v>658</v>
      </c>
    </row>
    <row r="1373" spans="2:12">
      <c r="B1373" s="315" t="s">
        <v>5151</v>
      </c>
      <c r="C1373" s="310" t="s">
        <v>5152</v>
      </c>
      <c r="D1373" s="310" t="s">
        <v>661</v>
      </c>
      <c r="E1373" s="309" t="s">
        <v>4143</v>
      </c>
      <c r="F1373" s="310" t="s">
        <v>5153</v>
      </c>
      <c r="G1373" s="309"/>
      <c r="H1373" s="316">
        <v>204952819</v>
      </c>
      <c r="I1373" s="338">
        <v>204952819</v>
      </c>
      <c r="J1373" s="313"/>
      <c r="K1373" s="310" t="s">
        <v>4414</v>
      </c>
      <c r="L1373" s="350" t="s">
        <v>658</v>
      </c>
    </row>
    <row r="1374" spans="2:12">
      <c r="B1374" s="315" t="s">
        <v>4942</v>
      </c>
      <c r="C1374" s="310" t="s">
        <v>4943</v>
      </c>
      <c r="D1374" s="310" t="s">
        <v>661</v>
      </c>
      <c r="E1374" s="309" t="s">
        <v>4143</v>
      </c>
      <c r="F1374" s="310" t="s">
        <v>5145</v>
      </c>
      <c r="G1374" s="309"/>
      <c r="H1374" s="316">
        <v>27252620</v>
      </c>
      <c r="I1374" s="338">
        <v>27252620</v>
      </c>
      <c r="J1374" s="313"/>
      <c r="K1374" s="310" t="s">
        <v>4414</v>
      </c>
      <c r="L1374" s="350" t="s">
        <v>658</v>
      </c>
    </row>
    <row r="1375" spans="2:12">
      <c r="B1375" s="315" t="s">
        <v>4442</v>
      </c>
      <c r="C1375" s="310" t="s">
        <v>5154</v>
      </c>
      <c r="D1375" s="310" t="s">
        <v>661</v>
      </c>
      <c r="E1375" s="309" t="s">
        <v>4143</v>
      </c>
      <c r="F1375" s="310" t="s">
        <v>5155</v>
      </c>
      <c r="G1375" s="309"/>
      <c r="H1375" s="316">
        <v>47497513</v>
      </c>
      <c r="I1375" s="338">
        <v>47497513</v>
      </c>
      <c r="J1375" s="313"/>
      <c r="K1375" s="310" t="s">
        <v>4414</v>
      </c>
      <c r="L1375" s="350" t="s">
        <v>658</v>
      </c>
    </row>
    <row r="1376" spans="2:12">
      <c r="B1376" s="315" t="s">
        <v>5156</v>
      </c>
      <c r="C1376" s="310" t="s">
        <v>5157</v>
      </c>
      <c r="D1376" s="310" t="s">
        <v>661</v>
      </c>
      <c r="E1376" s="309" t="s">
        <v>4143</v>
      </c>
      <c r="F1376" s="310" t="s">
        <v>5158</v>
      </c>
      <c r="G1376" s="309"/>
      <c r="H1376" s="316">
        <v>3897701946</v>
      </c>
      <c r="I1376" s="338">
        <v>3897701946</v>
      </c>
      <c r="J1376" s="313"/>
      <c r="K1376" s="310" t="s">
        <v>4414</v>
      </c>
      <c r="L1376" s="350" t="s">
        <v>658</v>
      </c>
    </row>
    <row r="1377" spans="2:12">
      <c r="B1377" s="315" t="s">
        <v>4208</v>
      </c>
      <c r="C1377" s="310" t="s">
        <v>5159</v>
      </c>
      <c r="D1377" s="310" t="s">
        <v>661</v>
      </c>
      <c r="E1377" s="309" t="s">
        <v>4143</v>
      </c>
      <c r="F1377" s="310" t="s">
        <v>5160</v>
      </c>
      <c r="G1377" s="309"/>
      <c r="H1377" s="316">
        <v>120182402</v>
      </c>
      <c r="I1377" s="338">
        <v>120182402</v>
      </c>
      <c r="J1377" s="313"/>
      <c r="K1377" s="310" t="s">
        <v>4414</v>
      </c>
      <c r="L1377" s="350" t="s">
        <v>658</v>
      </c>
    </row>
    <row r="1378" spans="2:12" ht="39.6">
      <c r="B1378" s="315" t="s">
        <v>5161</v>
      </c>
      <c r="C1378" s="310" t="s">
        <v>5162</v>
      </c>
      <c r="D1378" s="310" t="s">
        <v>661</v>
      </c>
      <c r="E1378" s="309" t="s">
        <v>5163</v>
      </c>
      <c r="F1378" s="310" t="s">
        <v>5164</v>
      </c>
      <c r="G1378" s="309"/>
      <c r="H1378" s="316">
        <v>37510330</v>
      </c>
      <c r="I1378" s="338">
        <v>37510330</v>
      </c>
      <c r="J1378" s="313"/>
      <c r="K1378" s="310" t="s">
        <v>4414</v>
      </c>
      <c r="L1378" s="350" t="s">
        <v>658</v>
      </c>
    </row>
    <row r="1379" spans="2:12" ht="26.4">
      <c r="B1379" s="315" t="s">
        <v>5165</v>
      </c>
      <c r="C1379" s="310" t="s">
        <v>5166</v>
      </c>
      <c r="D1379" s="310" t="s">
        <v>661</v>
      </c>
      <c r="E1379" s="309" t="s">
        <v>4143</v>
      </c>
      <c r="F1379" s="310" t="s">
        <v>5167</v>
      </c>
      <c r="G1379" s="309"/>
      <c r="H1379" s="316">
        <v>159830284</v>
      </c>
      <c r="I1379" s="338">
        <v>159830284</v>
      </c>
      <c r="J1379" s="313"/>
      <c r="K1379" s="310" t="s">
        <v>4414</v>
      </c>
      <c r="L1379" s="350" t="s">
        <v>658</v>
      </c>
    </row>
    <row r="1380" spans="2:12" ht="26.4">
      <c r="B1380" s="315" t="s">
        <v>4427</v>
      </c>
      <c r="C1380" s="310" t="s">
        <v>5168</v>
      </c>
      <c r="D1380" s="310" t="s">
        <v>661</v>
      </c>
      <c r="E1380" s="309" t="s">
        <v>4143</v>
      </c>
      <c r="F1380" s="310" t="s">
        <v>5167</v>
      </c>
      <c r="G1380" s="309"/>
      <c r="H1380" s="316">
        <v>219414642</v>
      </c>
      <c r="I1380" s="338">
        <v>219414642</v>
      </c>
      <c r="J1380" s="313"/>
      <c r="K1380" s="310" t="s">
        <v>4414</v>
      </c>
      <c r="L1380" s="350" t="s">
        <v>658</v>
      </c>
    </row>
    <row r="1381" spans="2:12" ht="26.4">
      <c r="B1381" s="315" t="s">
        <v>562</v>
      </c>
      <c r="C1381" s="310" t="s">
        <v>5169</v>
      </c>
      <c r="D1381" s="310" t="s">
        <v>671</v>
      </c>
      <c r="E1381" s="309" t="s">
        <v>4143</v>
      </c>
      <c r="F1381" s="310" t="s">
        <v>5170</v>
      </c>
      <c r="G1381" s="309"/>
      <c r="H1381" s="316">
        <v>40034992454</v>
      </c>
      <c r="I1381" s="338">
        <v>40034992454</v>
      </c>
      <c r="J1381" s="313"/>
      <c r="K1381" s="310" t="s">
        <v>4414</v>
      </c>
      <c r="L1381" s="350" t="s">
        <v>658</v>
      </c>
    </row>
    <row r="1382" spans="2:12">
      <c r="B1382" s="315" t="s">
        <v>5171</v>
      </c>
      <c r="C1382" s="310" t="s">
        <v>5172</v>
      </c>
      <c r="D1382" s="310" t="s">
        <v>661</v>
      </c>
      <c r="E1382" s="309" t="s">
        <v>4143</v>
      </c>
      <c r="F1382" s="310" t="s">
        <v>5173</v>
      </c>
      <c r="G1382" s="309"/>
      <c r="H1382" s="316">
        <v>56459200</v>
      </c>
      <c r="I1382" s="338">
        <v>56459200</v>
      </c>
      <c r="J1382" s="313"/>
      <c r="K1382" s="310" t="s">
        <v>4414</v>
      </c>
      <c r="L1382" s="350" t="s">
        <v>658</v>
      </c>
    </row>
    <row r="1383" spans="2:12">
      <c r="B1383" s="315" t="s">
        <v>5174</v>
      </c>
      <c r="C1383" s="310" t="s">
        <v>5175</v>
      </c>
      <c r="D1383" s="310" t="s">
        <v>661</v>
      </c>
      <c r="E1383" s="309" t="s">
        <v>4143</v>
      </c>
      <c r="F1383" s="310" t="s">
        <v>5176</v>
      </c>
      <c r="G1383" s="309"/>
      <c r="H1383" s="316">
        <v>245797344</v>
      </c>
      <c r="I1383" s="338">
        <v>245797344</v>
      </c>
      <c r="J1383" s="313"/>
      <c r="K1383" s="310" t="s">
        <v>4414</v>
      </c>
      <c r="L1383" s="350" t="s">
        <v>658</v>
      </c>
    </row>
    <row r="1384" spans="2:12" ht="26.4">
      <c r="B1384" s="315" t="s">
        <v>5177</v>
      </c>
      <c r="C1384" s="310" t="s">
        <v>5178</v>
      </c>
      <c r="D1384" s="310" t="s">
        <v>671</v>
      </c>
      <c r="E1384" s="309" t="s">
        <v>5179</v>
      </c>
      <c r="F1384" s="310" t="s">
        <v>5180</v>
      </c>
      <c r="G1384" s="309"/>
      <c r="H1384" s="316">
        <v>306808182</v>
      </c>
      <c r="I1384" s="338">
        <v>306808182</v>
      </c>
      <c r="J1384" s="313"/>
      <c r="K1384" s="310" t="s">
        <v>4414</v>
      </c>
      <c r="L1384" s="350" t="s">
        <v>658</v>
      </c>
    </row>
    <row r="1385" spans="2:12">
      <c r="B1385" s="315" t="s">
        <v>5181</v>
      </c>
      <c r="C1385" s="310" t="s">
        <v>5182</v>
      </c>
      <c r="D1385" s="310" t="s">
        <v>671</v>
      </c>
      <c r="E1385" s="309" t="s">
        <v>4143</v>
      </c>
      <c r="F1385" s="310" t="s">
        <v>5176</v>
      </c>
      <c r="G1385" s="309"/>
      <c r="H1385" s="316">
        <v>816261600</v>
      </c>
      <c r="I1385" s="338">
        <v>816261600</v>
      </c>
      <c r="J1385" s="313"/>
      <c r="K1385" s="310" t="s">
        <v>4414</v>
      </c>
      <c r="L1385" s="350" t="s">
        <v>658</v>
      </c>
    </row>
    <row r="1386" spans="2:12">
      <c r="B1386" s="315" t="s">
        <v>5183</v>
      </c>
      <c r="C1386" s="310" t="s">
        <v>5184</v>
      </c>
      <c r="D1386" s="310" t="s">
        <v>661</v>
      </c>
      <c r="E1386" s="309" t="s">
        <v>5133</v>
      </c>
      <c r="F1386" s="310" t="s">
        <v>5185</v>
      </c>
      <c r="G1386" s="309"/>
      <c r="H1386" s="316">
        <v>27099272</v>
      </c>
      <c r="I1386" s="338">
        <v>27099272</v>
      </c>
      <c r="J1386" s="313"/>
      <c r="K1386" s="310" t="s">
        <v>4414</v>
      </c>
      <c r="L1386" s="350" t="s">
        <v>658</v>
      </c>
    </row>
    <row r="1387" spans="2:12" ht="26.4">
      <c r="B1387" s="315" t="s">
        <v>5186</v>
      </c>
      <c r="C1387" s="310" t="s">
        <v>5187</v>
      </c>
      <c r="D1387" s="310" t="s">
        <v>671</v>
      </c>
      <c r="E1387" s="309" t="s">
        <v>5179</v>
      </c>
      <c r="F1387" s="310" t="s">
        <v>5188</v>
      </c>
      <c r="G1387" s="309"/>
      <c r="H1387" s="316">
        <v>337319675</v>
      </c>
      <c r="I1387" s="338">
        <v>337319675</v>
      </c>
      <c r="J1387" s="313"/>
      <c r="K1387" s="310" t="s">
        <v>4414</v>
      </c>
      <c r="L1387" s="350" t="s">
        <v>658</v>
      </c>
    </row>
    <row r="1388" spans="2:12">
      <c r="B1388" s="315" t="s">
        <v>5189</v>
      </c>
      <c r="C1388" s="310" t="s">
        <v>5190</v>
      </c>
      <c r="D1388" s="310" t="s">
        <v>661</v>
      </c>
      <c r="E1388" s="309" t="s">
        <v>4143</v>
      </c>
      <c r="F1388" s="310" t="s">
        <v>5185</v>
      </c>
      <c r="G1388" s="309"/>
      <c r="H1388" s="316">
        <v>529448815</v>
      </c>
      <c r="I1388" s="338">
        <v>529448815</v>
      </c>
      <c r="J1388" s="313"/>
      <c r="K1388" s="310" t="s">
        <v>4414</v>
      </c>
      <c r="L1388" s="350" t="s">
        <v>658</v>
      </c>
    </row>
    <row r="1389" spans="2:12" ht="39.6">
      <c r="B1389" s="315" t="s">
        <v>5191</v>
      </c>
      <c r="C1389" s="310" t="s">
        <v>5192</v>
      </c>
      <c r="D1389" s="310" t="s">
        <v>671</v>
      </c>
      <c r="E1389" s="309" t="s">
        <v>5193</v>
      </c>
      <c r="F1389" s="310" t="s">
        <v>5164</v>
      </c>
      <c r="G1389" s="309"/>
      <c r="H1389" s="316">
        <v>866872020</v>
      </c>
      <c r="I1389" s="338">
        <v>866872020</v>
      </c>
      <c r="J1389" s="313"/>
      <c r="K1389" s="310" t="s">
        <v>4414</v>
      </c>
      <c r="L1389" s="350" t="s">
        <v>658</v>
      </c>
    </row>
    <row r="1390" spans="2:12">
      <c r="B1390" s="315" t="s">
        <v>5194</v>
      </c>
      <c r="C1390" s="310" t="s">
        <v>5195</v>
      </c>
      <c r="D1390" s="310" t="s">
        <v>661</v>
      </c>
      <c r="E1390" s="309" t="s">
        <v>4143</v>
      </c>
      <c r="F1390" s="310" t="s">
        <v>5196</v>
      </c>
      <c r="G1390" s="309"/>
      <c r="H1390" s="316">
        <v>121786580</v>
      </c>
      <c r="I1390" s="338">
        <v>121786580</v>
      </c>
      <c r="J1390" s="313"/>
      <c r="K1390" s="310" t="s">
        <v>4414</v>
      </c>
      <c r="L1390" s="350" t="s">
        <v>658</v>
      </c>
    </row>
    <row r="1391" spans="2:12">
      <c r="B1391" s="315" t="s">
        <v>4402</v>
      </c>
      <c r="C1391" s="310" t="s">
        <v>5197</v>
      </c>
      <c r="D1391" s="310" t="s">
        <v>661</v>
      </c>
      <c r="E1391" s="309" t="s">
        <v>5198</v>
      </c>
      <c r="F1391" s="310" t="s">
        <v>5185</v>
      </c>
      <c r="G1391" s="309"/>
      <c r="H1391" s="316">
        <v>3251496451</v>
      </c>
      <c r="I1391" s="338">
        <v>3251496451</v>
      </c>
      <c r="J1391" s="313"/>
      <c r="K1391" s="310" t="s">
        <v>4414</v>
      </c>
      <c r="L1391" s="350" t="s">
        <v>658</v>
      </c>
    </row>
    <row r="1392" spans="2:12" ht="39.6">
      <c r="B1392" s="315" t="s">
        <v>5199</v>
      </c>
      <c r="C1392" s="310" t="s">
        <v>5200</v>
      </c>
      <c r="D1392" s="310" t="s">
        <v>661</v>
      </c>
      <c r="E1392" s="309" t="s">
        <v>5133</v>
      </c>
      <c r="F1392" s="310" t="s">
        <v>5201</v>
      </c>
      <c r="G1392" s="309"/>
      <c r="H1392" s="316">
        <v>31871100</v>
      </c>
      <c r="I1392" s="338">
        <v>31871100</v>
      </c>
      <c r="J1392" s="313"/>
      <c r="K1392" s="310" t="s">
        <v>4414</v>
      </c>
      <c r="L1392" s="350" t="s">
        <v>658</v>
      </c>
    </row>
    <row r="1393" spans="2:12">
      <c r="B1393" s="315" t="s">
        <v>5202</v>
      </c>
      <c r="C1393" s="310" t="s">
        <v>5203</v>
      </c>
      <c r="D1393" s="310" t="s">
        <v>661</v>
      </c>
      <c r="E1393" s="309" t="s">
        <v>5179</v>
      </c>
      <c r="F1393" s="310" t="s">
        <v>5204</v>
      </c>
      <c r="G1393" s="309"/>
      <c r="H1393" s="316">
        <v>55200415</v>
      </c>
      <c r="I1393" s="338">
        <v>55200415</v>
      </c>
      <c r="J1393" s="313"/>
      <c r="K1393" s="310" t="s">
        <v>4414</v>
      </c>
      <c r="L1393" s="350" t="s">
        <v>658</v>
      </c>
    </row>
    <row r="1394" spans="2:12">
      <c r="B1394" s="315" t="s">
        <v>5205</v>
      </c>
      <c r="C1394" s="310" t="s">
        <v>5206</v>
      </c>
      <c r="D1394" s="310" t="s">
        <v>671</v>
      </c>
      <c r="E1394" s="309" t="s">
        <v>5179</v>
      </c>
      <c r="F1394" s="310" t="s">
        <v>5207</v>
      </c>
      <c r="G1394" s="309"/>
      <c r="H1394" s="316">
        <v>255577407</v>
      </c>
      <c r="I1394" s="338">
        <v>255577407</v>
      </c>
      <c r="J1394" s="313"/>
      <c r="K1394" s="310" t="s">
        <v>4414</v>
      </c>
      <c r="L1394" s="350" t="s">
        <v>658</v>
      </c>
    </row>
    <row r="1395" spans="2:12">
      <c r="B1395" s="315" t="s">
        <v>420</v>
      </c>
      <c r="C1395" s="310" t="s">
        <v>5208</v>
      </c>
      <c r="D1395" s="310" t="s">
        <v>671</v>
      </c>
      <c r="E1395" s="309" t="s">
        <v>4143</v>
      </c>
      <c r="F1395" s="310" t="s">
        <v>5207</v>
      </c>
      <c r="G1395" s="309"/>
      <c r="H1395" s="316">
        <v>1022052984</v>
      </c>
      <c r="I1395" s="338">
        <v>1022052984</v>
      </c>
      <c r="J1395" s="313"/>
      <c r="K1395" s="310" t="s">
        <v>4414</v>
      </c>
      <c r="L1395" s="350" t="s">
        <v>658</v>
      </c>
    </row>
    <row r="1396" spans="2:12">
      <c r="B1396" s="315" t="s">
        <v>5209</v>
      </c>
      <c r="C1396" s="310" t="s">
        <v>5210</v>
      </c>
      <c r="D1396" s="310" t="s">
        <v>661</v>
      </c>
      <c r="E1396" s="309" t="s">
        <v>5211</v>
      </c>
      <c r="F1396" s="310" t="s">
        <v>5212</v>
      </c>
      <c r="G1396" s="309"/>
      <c r="H1396" s="316">
        <v>88696800</v>
      </c>
      <c r="I1396" s="338">
        <v>88696800</v>
      </c>
      <c r="J1396" s="313"/>
      <c r="K1396" s="310" t="s">
        <v>4414</v>
      </c>
      <c r="L1396" s="350" t="s">
        <v>658</v>
      </c>
    </row>
    <row r="1397" spans="2:12">
      <c r="B1397" s="315" t="s">
        <v>5213</v>
      </c>
      <c r="C1397" s="310" t="s">
        <v>5214</v>
      </c>
      <c r="D1397" s="310" t="s">
        <v>661</v>
      </c>
      <c r="E1397" s="309" t="s">
        <v>4143</v>
      </c>
      <c r="F1397" s="310" t="s">
        <v>5185</v>
      </c>
      <c r="G1397" s="309"/>
      <c r="H1397" s="316">
        <v>88482985</v>
      </c>
      <c r="I1397" s="338">
        <v>88482985</v>
      </c>
      <c r="J1397" s="313"/>
      <c r="K1397" s="310" t="s">
        <v>4414</v>
      </c>
      <c r="L1397" s="350" t="s">
        <v>658</v>
      </c>
    </row>
    <row r="1398" spans="2:12">
      <c r="B1398" s="315" t="s">
        <v>4249</v>
      </c>
      <c r="C1398" s="310" t="s">
        <v>4250</v>
      </c>
      <c r="D1398" s="310" t="s">
        <v>661</v>
      </c>
      <c r="E1398" s="309" t="s">
        <v>5179</v>
      </c>
      <c r="F1398" s="310" t="s">
        <v>5215</v>
      </c>
      <c r="G1398" s="309"/>
      <c r="H1398" s="316">
        <v>226677608</v>
      </c>
      <c r="I1398" s="338">
        <v>226677608</v>
      </c>
      <c r="J1398" s="313"/>
      <c r="K1398" s="310" t="s">
        <v>4414</v>
      </c>
      <c r="L1398" s="350" t="s">
        <v>658</v>
      </c>
    </row>
    <row r="1399" spans="2:12">
      <c r="B1399" s="315" t="s">
        <v>5216</v>
      </c>
      <c r="C1399" s="310" t="s">
        <v>5217</v>
      </c>
      <c r="D1399" s="310" t="s">
        <v>661</v>
      </c>
      <c r="E1399" s="309" t="s">
        <v>4143</v>
      </c>
      <c r="F1399" s="310" t="s">
        <v>5185</v>
      </c>
      <c r="G1399" s="309"/>
      <c r="H1399" s="316">
        <v>232582721</v>
      </c>
      <c r="I1399" s="338">
        <v>232582721</v>
      </c>
      <c r="J1399" s="313"/>
      <c r="K1399" s="310" t="s">
        <v>4414</v>
      </c>
      <c r="L1399" s="350" t="s">
        <v>658</v>
      </c>
    </row>
    <row r="1400" spans="2:12">
      <c r="B1400" s="315" t="s">
        <v>4675</v>
      </c>
      <c r="C1400" s="310" t="s">
        <v>4676</v>
      </c>
      <c r="D1400" s="310" t="s">
        <v>661</v>
      </c>
      <c r="E1400" s="309" t="s">
        <v>4143</v>
      </c>
      <c r="F1400" s="310" t="s">
        <v>5218</v>
      </c>
      <c r="G1400" s="309"/>
      <c r="H1400" s="316">
        <v>53820119</v>
      </c>
      <c r="I1400" s="338">
        <v>53820119</v>
      </c>
      <c r="J1400" s="313"/>
      <c r="K1400" s="310" t="s">
        <v>4414</v>
      </c>
      <c r="L1400" s="350" t="s">
        <v>658</v>
      </c>
    </row>
    <row r="1401" spans="2:12">
      <c r="B1401" s="315" t="s">
        <v>4430</v>
      </c>
      <c r="C1401" s="310" t="s">
        <v>5219</v>
      </c>
      <c r="D1401" s="310" t="s">
        <v>661</v>
      </c>
      <c r="E1401" s="309" t="s">
        <v>4143</v>
      </c>
      <c r="F1401" s="310" t="s">
        <v>5185</v>
      </c>
      <c r="G1401" s="309"/>
      <c r="H1401" s="316">
        <v>31985622</v>
      </c>
      <c r="I1401" s="338">
        <v>31985622</v>
      </c>
      <c r="J1401" s="313"/>
      <c r="K1401" s="310" t="s">
        <v>4414</v>
      </c>
      <c r="L1401" s="350" t="s">
        <v>658</v>
      </c>
    </row>
    <row r="1402" spans="2:12">
      <c r="B1402" s="315" t="s">
        <v>4727</v>
      </c>
      <c r="C1402" s="310" t="s">
        <v>5220</v>
      </c>
      <c r="D1402" s="310" t="s">
        <v>661</v>
      </c>
      <c r="E1402" s="309" t="s">
        <v>5221</v>
      </c>
      <c r="F1402" s="310" t="s">
        <v>5222</v>
      </c>
      <c r="G1402" s="309"/>
      <c r="H1402" s="316">
        <v>59080411</v>
      </c>
      <c r="I1402" s="338">
        <v>59080411</v>
      </c>
      <c r="J1402" s="313"/>
      <c r="K1402" s="310" t="s">
        <v>4414</v>
      </c>
      <c r="L1402" s="350" t="s">
        <v>658</v>
      </c>
    </row>
    <row r="1403" spans="2:12" ht="26.4">
      <c r="B1403" s="315" t="s">
        <v>5223</v>
      </c>
      <c r="C1403" s="310" t="s">
        <v>5224</v>
      </c>
      <c r="D1403" s="310" t="s">
        <v>671</v>
      </c>
      <c r="E1403" s="309" t="s">
        <v>4143</v>
      </c>
      <c r="F1403" s="310" t="s">
        <v>5225</v>
      </c>
      <c r="G1403" s="309"/>
      <c r="H1403" s="316">
        <v>576512312</v>
      </c>
      <c r="I1403" s="338">
        <v>576512312</v>
      </c>
      <c r="J1403" s="313"/>
      <c r="K1403" s="310" t="s">
        <v>4414</v>
      </c>
      <c r="L1403" s="350" t="s">
        <v>658</v>
      </c>
    </row>
    <row r="1404" spans="2:12">
      <c r="B1404" s="315" t="s">
        <v>470</v>
      </c>
      <c r="C1404" s="310" t="s">
        <v>471</v>
      </c>
      <c r="D1404" s="310" t="s">
        <v>671</v>
      </c>
      <c r="E1404" s="309" t="s">
        <v>4143</v>
      </c>
      <c r="F1404" s="310" t="s">
        <v>5185</v>
      </c>
      <c r="G1404" s="309"/>
      <c r="H1404" s="316">
        <v>51106656</v>
      </c>
      <c r="I1404" s="338">
        <v>51106656</v>
      </c>
      <c r="J1404" s="313"/>
      <c r="K1404" s="310" t="s">
        <v>4414</v>
      </c>
      <c r="L1404" s="350" t="s">
        <v>658</v>
      </c>
    </row>
    <row r="1405" spans="2:12">
      <c r="B1405" s="315" t="s">
        <v>4410</v>
      </c>
      <c r="C1405" s="310" t="s">
        <v>4411</v>
      </c>
      <c r="D1405" s="310" t="s">
        <v>661</v>
      </c>
      <c r="E1405" s="309" t="s">
        <v>4143</v>
      </c>
      <c r="F1405" s="310" t="s">
        <v>5226</v>
      </c>
      <c r="G1405" s="309"/>
      <c r="H1405" s="316">
        <v>770300723</v>
      </c>
      <c r="I1405" s="338">
        <v>770300723</v>
      </c>
      <c r="J1405" s="313"/>
      <c r="K1405" s="310" t="s">
        <v>4414</v>
      </c>
      <c r="L1405" s="350" t="s">
        <v>658</v>
      </c>
    </row>
    <row r="1406" spans="2:12">
      <c r="B1406" s="315" t="s">
        <v>435</v>
      </c>
      <c r="C1406" s="310" t="s">
        <v>5227</v>
      </c>
      <c r="D1406" s="310" t="s">
        <v>671</v>
      </c>
      <c r="E1406" s="309" t="s">
        <v>4143</v>
      </c>
      <c r="F1406" s="310" t="s">
        <v>5228</v>
      </c>
      <c r="G1406" s="309"/>
      <c r="H1406" s="316">
        <v>3954017490</v>
      </c>
      <c r="I1406" s="338">
        <v>3954017490</v>
      </c>
      <c r="J1406" s="313"/>
      <c r="K1406" s="310" t="s">
        <v>4414</v>
      </c>
      <c r="L1406" s="350" t="s">
        <v>658</v>
      </c>
    </row>
    <row r="1407" spans="2:12">
      <c r="B1407" s="315" t="s">
        <v>5229</v>
      </c>
      <c r="C1407" s="310" t="s">
        <v>5230</v>
      </c>
      <c r="D1407" s="310" t="s">
        <v>661</v>
      </c>
      <c r="E1407" s="309" t="s">
        <v>4143</v>
      </c>
      <c r="F1407" s="310" t="s">
        <v>5131</v>
      </c>
      <c r="G1407" s="309"/>
      <c r="H1407" s="316">
        <v>22479988167</v>
      </c>
      <c r="I1407" s="338">
        <v>22479988167</v>
      </c>
      <c r="J1407" s="313"/>
      <c r="K1407" s="310" t="s">
        <v>4414</v>
      </c>
      <c r="L1407" s="350" t="s">
        <v>658</v>
      </c>
    </row>
    <row r="1408" spans="2:12">
      <c r="B1408" s="315" t="s">
        <v>4322</v>
      </c>
      <c r="C1408" s="310" t="s">
        <v>4323</v>
      </c>
      <c r="D1408" s="310" t="s">
        <v>661</v>
      </c>
      <c r="E1408" s="309" t="s">
        <v>4143</v>
      </c>
      <c r="F1408" s="310" t="s">
        <v>5226</v>
      </c>
      <c r="G1408" s="309"/>
      <c r="H1408" s="316">
        <v>1250548999</v>
      </c>
      <c r="I1408" s="338">
        <v>1250548999</v>
      </c>
      <c r="J1408" s="313"/>
      <c r="K1408" s="310" t="s">
        <v>4414</v>
      </c>
      <c r="L1408" s="350" t="s">
        <v>658</v>
      </c>
    </row>
    <row r="1409" spans="2:12">
      <c r="B1409" s="315" t="s">
        <v>4188</v>
      </c>
      <c r="C1409" s="310" t="s">
        <v>4189</v>
      </c>
      <c r="D1409" s="310" t="s">
        <v>671</v>
      </c>
      <c r="E1409" s="309" t="s">
        <v>4143</v>
      </c>
      <c r="F1409" s="310" t="s">
        <v>5185</v>
      </c>
      <c r="G1409" s="309"/>
      <c r="H1409" s="316">
        <v>392495731</v>
      </c>
      <c r="I1409" s="338">
        <v>392495731</v>
      </c>
      <c r="J1409" s="313"/>
      <c r="K1409" s="310" t="s">
        <v>4414</v>
      </c>
      <c r="L1409" s="350" t="s">
        <v>658</v>
      </c>
    </row>
    <row r="1410" spans="2:12">
      <c r="B1410" s="315" t="s">
        <v>5231</v>
      </c>
      <c r="C1410" s="310" t="s">
        <v>5232</v>
      </c>
      <c r="D1410" s="310" t="s">
        <v>671</v>
      </c>
      <c r="E1410" s="309" t="s">
        <v>5179</v>
      </c>
      <c r="F1410" s="310" t="s">
        <v>5233</v>
      </c>
      <c r="G1410" s="309"/>
      <c r="H1410" s="316">
        <v>125067298</v>
      </c>
      <c r="I1410" s="338">
        <v>125067298</v>
      </c>
      <c r="J1410" s="313"/>
      <c r="K1410" s="310" t="s">
        <v>4414</v>
      </c>
      <c r="L1410" s="350" t="s">
        <v>658</v>
      </c>
    </row>
    <row r="1411" spans="2:12">
      <c r="B1411" s="315" t="s">
        <v>5234</v>
      </c>
      <c r="C1411" s="310" t="s">
        <v>5235</v>
      </c>
      <c r="D1411" s="310" t="s">
        <v>671</v>
      </c>
      <c r="E1411" s="309" t="s">
        <v>4143</v>
      </c>
      <c r="F1411" s="310" t="s">
        <v>5233</v>
      </c>
      <c r="G1411" s="309"/>
      <c r="H1411" s="316">
        <v>27729197</v>
      </c>
      <c r="I1411" s="338">
        <v>27729197</v>
      </c>
      <c r="J1411" s="313"/>
      <c r="K1411" s="310" t="s">
        <v>4414</v>
      </c>
      <c r="L1411" s="350" t="s">
        <v>658</v>
      </c>
    </row>
    <row r="1412" spans="2:12" ht="26.4">
      <c r="B1412" s="315" t="s">
        <v>5236</v>
      </c>
      <c r="C1412" s="310" t="s">
        <v>5237</v>
      </c>
      <c r="D1412" s="310" t="s">
        <v>671</v>
      </c>
      <c r="E1412" s="309" t="s">
        <v>4143</v>
      </c>
      <c r="F1412" s="310" t="s">
        <v>5238</v>
      </c>
      <c r="G1412" s="309"/>
      <c r="H1412" s="316">
        <v>329461230</v>
      </c>
      <c r="I1412" s="338">
        <v>329461230</v>
      </c>
      <c r="J1412" s="313"/>
      <c r="K1412" s="310" t="s">
        <v>4414</v>
      </c>
      <c r="L1412" s="350" t="s">
        <v>658</v>
      </c>
    </row>
    <row r="1413" spans="2:12" ht="26.4">
      <c r="B1413" s="315" t="s">
        <v>4653</v>
      </c>
      <c r="C1413" s="310" t="s">
        <v>5239</v>
      </c>
      <c r="D1413" s="310" t="s">
        <v>661</v>
      </c>
      <c r="E1413" s="309" t="s">
        <v>4143</v>
      </c>
      <c r="F1413" s="310" t="s">
        <v>5240</v>
      </c>
      <c r="G1413" s="309"/>
      <c r="H1413" s="316">
        <v>780503025</v>
      </c>
      <c r="I1413" s="338">
        <v>780503025</v>
      </c>
      <c r="J1413" s="313"/>
      <c r="K1413" s="310" t="s">
        <v>4414</v>
      </c>
      <c r="L1413" s="350" t="s">
        <v>658</v>
      </c>
    </row>
    <row r="1414" spans="2:12">
      <c r="B1414" s="315" t="s">
        <v>5241</v>
      </c>
      <c r="C1414" s="310" t="s">
        <v>5242</v>
      </c>
      <c r="D1414" s="310" t="s">
        <v>661</v>
      </c>
      <c r="E1414" s="309" t="s">
        <v>4143</v>
      </c>
      <c r="F1414" s="310" t="s">
        <v>5243</v>
      </c>
      <c r="G1414" s="309"/>
      <c r="H1414" s="316">
        <v>70409822</v>
      </c>
      <c r="I1414" s="338">
        <v>70409822</v>
      </c>
      <c r="J1414" s="313"/>
      <c r="K1414" s="310" t="s">
        <v>4414</v>
      </c>
      <c r="L1414" s="350" t="s">
        <v>658</v>
      </c>
    </row>
    <row r="1415" spans="2:12">
      <c r="B1415" s="315" t="s">
        <v>5244</v>
      </c>
      <c r="C1415" s="310" t="s">
        <v>5245</v>
      </c>
      <c r="D1415" s="310" t="s">
        <v>661</v>
      </c>
      <c r="E1415" s="309" t="s">
        <v>4143</v>
      </c>
      <c r="F1415" s="310" t="s">
        <v>5158</v>
      </c>
      <c r="G1415" s="309"/>
      <c r="H1415" s="316">
        <v>138060000</v>
      </c>
      <c r="I1415" s="338">
        <v>138060000</v>
      </c>
      <c r="J1415" s="313"/>
      <c r="K1415" s="310" t="s">
        <v>4414</v>
      </c>
      <c r="L1415" s="350" t="s">
        <v>658</v>
      </c>
    </row>
    <row r="1416" spans="2:12">
      <c r="B1416" s="315" t="s">
        <v>5246</v>
      </c>
      <c r="C1416" s="310" t="s">
        <v>5247</v>
      </c>
      <c r="D1416" s="310" t="s">
        <v>661</v>
      </c>
      <c r="E1416" s="309" t="s">
        <v>4143</v>
      </c>
      <c r="F1416" s="310" t="s">
        <v>5185</v>
      </c>
      <c r="G1416" s="309"/>
      <c r="H1416" s="316">
        <v>50254602</v>
      </c>
      <c r="I1416" s="338">
        <v>50254602</v>
      </c>
      <c r="J1416" s="313"/>
      <c r="K1416" s="310" t="s">
        <v>4414</v>
      </c>
      <c r="L1416" s="350" t="s">
        <v>658</v>
      </c>
    </row>
    <row r="1417" spans="2:12" ht="26.4">
      <c r="B1417" s="315" t="s">
        <v>5248</v>
      </c>
      <c r="C1417" s="310" t="s">
        <v>5249</v>
      </c>
      <c r="D1417" s="310" t="s">
        <v>671</v>
      </c>
      <c r="E1417" s="309" t="s">
        <v>4143</v>
      </c>
      <c r="F1417" s="310" t="s">
        <v>5250</v>
      </c>
      <c r="G1417" s="309"/>
      <c r="H1417" s="316">
        <v>34320000</v>
      </c>
      <c r="I1417" s="338">
        <v>34320000</v>
      </c>
      <c r="J1417" s="313"/>
      <c r="K1417" s="310" t="s">
        <v>4414</v>
      </c>
      <c r="L1417" s="350" t="s">
        <v>658</v>
      </c>
    </row>
    <row r="1418" spans="2:12" ht="26.4">
      <c r="B1418" s="315" t="s">
        <v>4448</v>
      </c>
      <c r="C1418" s="310" t="s">
        <v>5251</v>
      </c>
      <c r="D1418" s="310" t="s">
        <v>671</v>
      </c>
      <c r="E1418" s="309" t="s">
        <v>5252</v>
      </c>
      <c r="F1418" s="310" t="s">
        <v>5253</v>
      </c>
      <c r="G1418" s="309"/>
      <c r="H1418" s="316">
        <v>973751988</v>
      </c>
      <c r="I1418" s="338">
        <v>973751988</v>
      </c>
      <c r="J1418" s="313"/>
      <c r="K1418" s="310" t="s">
        <v>4414</v>
      </c>
      <c r="L1418" s="350" t="s">
        <v>658</v>
      </c>
    </row>
    <row r="1419" spans="2:12">
      <c r="B1419" s="315" t="s">
        <v>5254</v>
      </c>
      <c r="C1419" s="310" t="s">
        <v>5255</v>
      </c>
      <c r="D1419" s="310" t="s">
        <v>671</v>
      </c>
      <c r="E1419" s="309" t="s">
        <v>5179</v>
      </c>
      <c r="F1419" s="310" t="s">
        <v>5256</v>
      </c>
      <c r="G1419" s="309"/>
      <c r="H1419" s="316">
        <v>43143226</v>
      </c>
      <c r="I1419" s="338">
        <v>43143226</v>
      </c>
      <c r="J1419" s="313"/>
      <c r="K1419" s="310" t="s">
        <v>4414</v>
      </c>
      <c r="L1419" s="350" t="s">
        <v>658</v>
      </c>
    </row>
    <row r="1420" spans="2:12">
      <c r="B1420" s="315" t="s">
        <v>5257</v>
      </c>
      <c r="C1420" s="310" t="s">
        <v>5258</v>
      </c>
      <c r="D1420" s="310" t="s">
        <v>661</v>
      </c>
      <c r="E1420" s="309" t="s">
        <v>5133</v>
      </c>
      <c r="F1420" s="310" t="s">
        <v>5233</v>
      </c>
      <c r="G1420" s="309"/>
      <c r="H1420" s="316">
        <v>67692874</v>
      </c>
      <c r="I1420" s="338">
        <v>67692874</v>
      </c>
      <c r="J1420" s="313"/>
      <c r="K1420" s="310" t="s">
        <v>4414</v>
      </c>
      <c r="L1420" s="350" t="s">
        <v>658</v>
      </c>
    </row>
    <row r="1421" spans="2:12">
      <c r="B1421" s="315" t="s">
        <v>4271</v>
      </c>
      <c r="C1421" s="310" t="s">
        <v>3933</v>
      </c>
      <c r="D1421" s="310" t="s">
        <v>661</v>
      </c>
      <c r="E1421" s="309" t="s">
        <v>4143</v>
      </c>
      <c r="F1421" s="310" t="s">
        <v>5215</v>
      </c>
      <c r="G1421" s="309"/>
      <c r="H1421" s="316">
        <v>175342194</v>
      </c>
      <c r="I1421" s="338">
        <v>175342194</v>
      </c>
      <c r="J1421" s="313"/>
      <c r="K1421" s="310" t="s">
        <v>4414</v>
      </c>
      <c r="L1421" s="350" t="s">
        <v>658</v>
      </c>
    </row>
    <row r="1422" spans="2:12">
      <c r="B1422" s="315" t="s">
        <v>5259</v>
      </c>
      <c r="C1422" s="310" t="s">
        <v>5260</v>
      </c>
      <c r="D1422" s="310" t="s">
        <v>671</v>
      </c>
      <c r="E1422" s="309" t="s">
        <v>5179</v>
      </c>
      <c r="F1422" s="310" t="s">
        <v>5176</v>
      </c>
      <c r="G1422" s="309"/>
      <c r="H1422" s="316">
        <v>138189669</v>
      </c>
      <c r="I1422" s="338">
        <v>138189669</v>
      </c>
      <c r="J1422" s="313"/>
      <c r="K1422" s="310" t="s">
        <v>4414</v>
      </c>
      <c r="L1422" s="350" t="s">
        <v>658</v>
      </c>
    </row>
    <row r="1423" spans="2:12">
      <c r="B1423" s="315" t="s">
        <v>5261</v>
      </c>
      <c r="C1423" s="310" t="s">
        <v>5262</v>
      </c>
      <c r="D1423" s="310" t="s">
        <v>671</v>
      </c>
      <c r="E1423" s="309" t="s">
        <v>5179</v>
      </c>
      <c r="F1423" s="310" t="s">
        <v>5263</v>
      </c>
      <c r="G1423" s="309"/>
      <c r="H1423" s="316">
        <v>51656635</v>
      </c>
      <c r="I1423" s="338">
        <v>51656635</v>
      </c>
      <c r="J1423" s="313"/>
      <c r="K1423" s="310" t="s">
        <v>4414</v>
      </c>
      <c r="L1423" s="350" t="s">
        <v>658</v>
      </c>
    </row>
    <row r="1424" spans="2:12" ht="26.4">
      <c r="B1424" s="315" t="s">
        <v>5264</v>
      </c>
      <c r="C1424" s="310" t="s">
        <v>5265</v>
      </c>
      <c r="D1424" s="310" t="s">
        <v>661</v>
      </c>
      <c r="E1424" s="309" t="s">
        <v>4143</v>
      </c>
      <c r="F1424" s="310" t="s">
        <v>5167</v>
      </c>
      <c r="G1424" s="309"/>
      <c r="H1424" s="316">
        <v>93545144</v>
      </c>
      <c r="I1424" s="338">
        <v>93545144</v>
      </c>
      <c r="J1424" s="313"/>
      <c r="K1424" s="310" t="s">
        <v>4414</v>
      </c>
      <c r="L1424" s="350" t="s">
        <v>658</v>
      </c>
    </row>
    <row r="1425" spans="2:12">
      <c r="B1425" s="315" t="s">
        <v>5266</v>
      </c>
      <c r="C1425" s="310" t="s">
        <v>5267</v>
      </c>
      <c r="D1425" s="310" t="s">
        <v>661</v>
      </c>
      <c r="E1425" s="309" t="s">
        <v>4143</v>
      </c>
      <c r="F1425" s="310" t="s">
        <v>5268</v>
      </c>
      <c r="G1425" s="309"/>
      <c r="H1425" s="316">
        <v>177051800</v>
      </c>
      <c r="I1425" s="338">
        <v>177051800</v>
      </c>
      <c r="J1425" s="313"/>
      <c r="K1425" s="310" t="s">
        <v>4414</v>
      </c>
      <c r="L1425" s="350" t="s">
        <v>658</v>
      </c>
    </row>
    <row r="1426" spans="2:12">
      <c r="B1426" s="315" t="s">
        <v>5269</v>
      </c>
      <c r="C1426" s="310" t="s">
        <v>5270</v>
      </c>
      <c r="D1426" s="310" t="s">
        <v>661</v>
      </c>
      <c r="E1426" s="309" t="s">
        <v>4143</v>
      </c>
      <c r="F1426" s="310" t="s">
        <v>5271</v>
      </c>
      <c r="G1426" s="309"/>
      <c r="H1426" s="316">
        <v>72422061</v>
      </c>
      <c r="I1426" s="338">
        <v>72422061</v>
      </c>
      <c r="J1426" s="313"/>
      <c r="K1426" s="310" t="s">
        <v>4414</v>
      </c>
      <c r="L1426" s="350" t="s">
        <v>658</v>
      </c>
    </row>
    <row r="1427" spans="2:12" ht="26.4">
      <c r="B1427" s="315" t="s">
        <v>5272</v>
      </c>
      <c r="C1427" s="310" t="s">
        <v>5273</v>
      </c>
      <c r="D1427" s="310" t="s">
        <v>661</v>
      </c>
      <c r="E1427" s="309" t="s">
        <v>4143</v>
      </c>
      <c r="F1427" s="310" t="s">
        <v>5167</v>
      </c>
      <c r="G1427" s="309"/>
      <c r="H1427" s="316">
        <v>29799194</v>
      </c>
      <c r="I1427" s="338">
        <v>29799194</v>
      </c>
      <c r="J1427" s="313"/>
      <c r="K1427" s="310" t="s">
        <v>4414</v>
      </c>
      <c r="L1427" s="350" t="s">
        <v>658</v>
      </c>
    </row>
    <row r="1428" spans="2:12">
      <c r="B1428" s="315" t="s">
        <v>5274</v>
      </c>
      <c r="C1428" s="310" t="s">
        <v>5275</v>
      </c>
      <c r="D1428" s="310" t="s">
        <v>661</v>
      </c>
      <c r="E1428" s="309" t="s">
        <v>4143</v>
      </c>
      <c r="F1428" s="310" t="s">
        <v>5276</v>
      </c>
      <c r="G1428" s="309"/>
      <c r="H1428" s="316">
        <v>71671031</v>
      </c>
      <c r="I1428" s="338">
        <v>71671031</v>
      </c>
      <c r="J1428" s="313"/>
      <c r="K1428" s="310" t="s">
        <v>4414</v>
      </c>
      <c r="L1428" s="350" t="s">
        <v>658</v>
      </c>
    </row>
    <row r="1429" spans="2:12">
      <c r="B1429" s="315" t="s">
        <v>5277</v>
      </c>
      <c r="C1429" s="310" t="s">
        <v>5278</v>
      </c>
      <c r="D1429" s="310" t="s">
        <v>661</v>
      </c>
      <c r="E1429" s="309" t="s">
        <v>4143</v>
      </c>
      <c r="F1429" s="310" t="s">
        <v>5279</v>
      </c>
      <c r="G1429" s="309"/>
      <c r="H1429" s="316">
        <v>283258827</v>
      </c>
      <c r="I1429" s="338">
        <v>283258827</v>
      </c>
      <c r="J1429" s="313"/>
      <c r="K1429" s="310" t="s">
        <v>4414</v>
      </c>
      <c r="L1429" s="350" t="s">
        <v>658</v>
      </c>
    </row>
    <row r="1430" spans="2:12">
      <c r="B1430" s="315" t="s">
        <v>5280</v>
      </c>
      <c r="C1430" s="310" t="s">
        <v>5281</v>
      </c>
      <c r="D1430" s="310" t="s">
        <v>661</v>
      </c>
      <c r="E1430" s="309" t="s">
        <v>5282</v>
      </c>
      <c r="F1430" s="310" t="s">
        <v>5276</v>
      </c>
      <c r="G1430" s="309"/>
      <c r="H1430" s="316">
        <v>97395600</v>
      </c>
      <c r="I1430" s="338">
        <v>97395600</v>
      </c>
      <c r="J1430" s="313"/>
      <c r="K1430" s="310" t="s">
        <v>4414</v>
      </c>
      <c r="L1430" s="350" t="s">
        <v>658</v>
      </c>
    </row>
    <row r="1431" spans="2:12">
      <c r="B1431" s="315"/>
      <c r="C1431" s="310"/>
      <c r="D1431" s="310"/>
      <c r="E1431" s="309" t="s">
        <v>5283</v>
      </c>
      <c r="F1431" s="310"/>
      <c r="G1431" s="309"/>
      <c r="H1431" s="316"/>
      <c r="I1431" s="338"/>
      <c r="J1431" s="313"/>
      <c r="K1431" s="310"/>
      <c r="L1431" s="350" t="s">
        <v>658</v>
      </c>
    </row>
    <row r="1432" spans="2:12" ht="26.4">
      <c r="B1432" s="315" t="s">
        <v>5284</v>
      </c>
      <c r="C1432" s="310" t="s">
        <v>5285</v>
      </c>
      <c r="D1432" s="310" t="s">
        <v>661</v>
      </c>
      <c r="E1432" s="309" t="s">
        <v>5286</v>
      </c>
      <c r="F1432" s="310" t="s">
        <v>5180</v>
      </c>
      <c r="G1432" s="309"/>
      <c r="H1432" s="316">
        <v>35933584</v>
      </c>
      <c r="I1432" s="338">
        <v>35933584</v>
      </c>
      <c r="J1432" s="313"/>
      <c r="K1432" s="310" t="s">
        <v>4414</v>
      </c>
      <c r="L1432" s="350" t="s">
        <v>658</v>
      </c>
    </row>
    <row r="1433" spans="2:12">
      <c r="B1433" s="315" t="s">
        <v>5287</v>
      </c>
      <c r="C1433" s="310" t="s">
        <v>5288</v>
      </c>
      <c r="D1433" s="310" t="s">
        <v>671</v>
      </c>
      <c r="E1433" s="309" t="s">
        <v>5289</v>
      </c>
      <c r="F1433" s="310" t="s">
        <v>5145</v>
      </c>
      <c r="G1433" s="309"/>
      <c r="H1433" s="316">
        <v>39078158</v>
      </c>
      <c r="I1433" s="338">
        <v>39078158</v>
      </c>
      <c r="J1433" s="313"/>
      <c r="K1433" s="310" t="s">
        <v>4414</v>
      </c>
      <c r="L1433" s="350" t="s">
        <v>658</v>
      </c>
    </row>
    <row r="1434" spans="2:12" ht="52.8">
      <c r="B1434" s="315" t="s">
        <v>520</v>
      </c>
      <c r="C1434" s="310" t="s">
        <v>4962</v>
      </c>
      <c r="D1434" s="310" t="s">
        <v>661</v>
      </c>
      <c r="E1434" s="309" t="s">
        <v>4143</v>
      </c>
      <c r="F1434" s="310" t="s">
        <v>5290</v>
      </c>
      <c r="G1434" s="309"/>
      <c r="H1434" s="316">
        <v>889289479</v>
      </c>
      <c r="I1434" s="338">
        <v>889289479</v>
      </c>
      <c r="J1434" s="313"/>
      <c r="K1434" s="310" t="s">
        <v>4414</v>
      </c>
      <c r="L1434" s="350" t="s">
        <v>658</v>
      </c>
    </row>
    <row r="1435" spans="2:12" ht="26.4">
      <c r="B1435" s="315" t="s">
        <v>5291</v>
      </c>
      <c r="C1435" s="310" t="s">
        <v>5292</v>
      </c>
      <c r="D1435" s="310" t="s">
        <v>661</v>
      </c>
      <c r="E1435" s="309" t="s">
        <v>5133</v>
      </c>
      <c r="F1435" s="310" t="s">
        <v>5293</v>
      </c>
      <c r="G1435" s="309"/>
      <c r="H1435" s="316">
        <v>31368000</v>
      </c>
      <c r="I1435" s="338">
        <v>31368000</v>
      </c>
      <c r="J1435" s="313"/>
      <c r="K1435" s="310" t="s">
        <v>4414</v>
      </c>
      <c r="L1435" s="350" t="s">
        <v>658</v>
      </c>
    </row>
    <row r="1436" spans="2:12" ht="26.4">
      <c r="B1436" s="326" t="s">
        <v>5294</v>
      </c>
      <c r="C1436" s="309" t="s">
        <v>5295</v>
      </c>
      <c r="D1436" s="310" t="s">
        <v>661</v>
      </c>
      <c r="E1436" s="309" t="s">
        <v>4143</v>
      </c>
      <c r="F1436" s="309" t="s">
        <v>5296</v>
      </c>
      <c r="G1436" s="309"/>
      <c r="H1436" s="316">
        <v>27684900</v>
      </c>
      <c r="I1436" s="321">
        <v>27684900</v>
      </c>
      <c r="J1436" s="310"/>
      <c r="K1436" s="310" t="s">
        <v>4414</v>
      </c>
      <c r="L1436" s="350" t="s">
        <v>658</v>
      </c>
    </row>
    <row r="1437" spans="2:12">
      <c r="B1437" s="326" t="s">
        <v>5297</v>
      </c>
      <c r="C1437" s="309" t="s">
        <v>5298</v>
      </c>
      <c r="D1437" s="310" t="s">
        <v>661</v>
      </c>
      <c r="E1437" s="309" t="s">
        <v>4143</v>
      </c>
      <c r="F1437" s="309" t="s">
        <v>5299</v>
      </c>
      <c r="G1437" s="309"/>
      <c r="H1437" s="316">
        <v>124760000</v>
      </c>
      <c r="I1437" s="321">
        <v>124760000</v>
      </c>
      <c r="J1437" s="310"/>
      <c r="K1437" s="310" t="s">
        <v>4414</v>
      </c>
      <c r="L1437" s="350" t="s">
        <v>658</v>
      </c>
    </row>
    <row r="1438" spans="2:12">
      <c r="B1438" s="326" t="s">
        <v>5300</v>
      </c>
      <c r="C1438" s="309" t="s">
        <v>5301</v>
      </c>
      <c r="D1438" s="310" t="s">
        <v>661</v>
      </c>
      <c r="E1438" s="309" t="s">
        <v>4143</v>
      </c>
      <c r="F1438" s="309" t="s">
        <v>5185</v>
      </c>
      <c r="G1438" s="309"/>
      <c r="H1438" s="316">
        <v>165639380</v>
      </c>
      <c r="I1438" s="321">
        <v>165639380</v>
      </c>
      <c r="J1438" s="310"/>
      <c r="K1438" s="310" t="s">
        <v>4414</v>
      </c>
      <c r="L1438" s="350" t="s">
        <v>658</v>
      </c>
    </row>
    <row r="1439" spans="2:12">
      <c r="B1439" s="326" t="s">
        <v>5302</v>
      </c>
      <c r="C1439" s="309" t="s">
        <v>5303</v>
      </c>
      <c r="D1439" s="310" t="s">
        <v>661</v>
      </c>
      <c r="E1439" s="309" t="s">
        <v>5179</v>
      </c>
      <c r="F1439" s="309" t="s">
        <v>5304</v>
      </c>
      <c r="G1439" s="309"/>
      <c r="H1439" s="316">
        <v>27530762</v>
      </c>
      <c r="I1439" s="321">
        <v>27530762</v>
      </c>
      <c r="J1439" s="310"/>
      <c r="K1439" s="310" t="s">
        <v>4414</v>
      </c>
      <c r="L1439" s="350" t="s">
        <v>658</v>
      </c>
    </row>
    <row r="1440" spans="2:12">
      <c r="B1440" s="326" t="s">
        <v>5305</v>
      </c>
      <c r="C1440" s="309" t="s">
        <v>5306</v>
      </c>
      <c r="D1440" s="310" t="s">
        <v>661</v>
      </c>
      <c r="E1440" s="309" t="s">
        <v>4143</v>
      </c>
      <c r="F1440" s="309" t="s">
        <v>5212</v>
      </c>
      <c r="G1440" s="309"/>
      <c r="H1440" s="316">
        <v>48537800</v>
      </c>
      <c r="I1440" s="321">
        <v>48537800</v>
      </c>
      <c r="J1440" s="310"/>
      <c r="K1440" s="310" t="s">
        <v>4414</v>
      </c>
      <c r="L1440" s="350" t="s">
        <v>658</v>
      </c>
    </row>
    <row r="1441" spans="2:12" ht="26.4">
      <c r="B1441" s="326" t="s">
        <v>464</v>
      </c>
      <c r="C1441" s="309" t="s">
        <v>465</v>
      </c>
      <c r="D1441" s="310" t="s">
        <v>671</v>
      </c>
      <c r="E1441" s="309" t="s">
        <v>4143</v>
      </c>
      <c r="F1441" s="309" t="s">
        <v>5225</v>
      </c>
      <c r="G1441" s="309"/>
      <c r="H1441" s="316">
        <v>86974115</v>
      </c>
      <c r="I1441" s="321">
        <v>86974115</v>
      </c>
      <c r="J1441" s="310"/>
      <c r="K1441" s="310" t="s">
        <v>4414</v>
      </c>
      <c r="L1441" s="350" t="s">
        <v>658</v>
      </c>
    </row>
    <row r="1442" spans="2:12">
      <c r="B1442" s="326" t="s">
        <v>5307</v>
      </c>
      <c r="C1442" s="309" t="s">
        <v>5308</v>
      </c>
      <c r="D1442" s="310" t="s">
        <v>661</v>
      </c>
      <c r="E1442" s="309" t="s">
        <v>4143</v>
      </c>
      <c r="F1442" s="309" t="s">
        <v>5309</v>
      </c>
      <c r="G1442" s="309"/>
      <c r="H1442" s="316">
        <v>32078300</v>
      </c>
      <c r="I1442" s="321">
        <v>32078300</v>
      </c>
      <c r="J1442" s="310"/>
      <c r="K1442" s="310" t="s">
        <v>4414</v>
      </c>
      <c r="L1442" s="350" t="s">
        <v>658</v>
      </c>
    </row>
    <row r="1443" spans="2:12" ht="52.8">
      <c r="B1443" s="326" t="s">
        <v>5310</v>
      </c>
      <c r="C1443" s="309" t="s">
        <v>5311</v>
      </c>
      <c r="D1443" s="310" t="s">
        <v>671</v>
      </c>
      <c r="E1443" s="309" t="s">
        <v>5312</v>
      </c>
      <c r="F1443" s="309" t="s">
        <v>5313</v>
      </c>
      <c r="G1443" s="309"/>
      <c r="H1443" s="316">
        <v>124713061</v>
      </c>
      <c r="I1443" s="321">
        <v>124713061</v>
      </c>
      <c r="J1443" s="310"/>
      <c r="K1443" s="310" t="s">
        <v>4414</v>
      </c>
      <c r="L1443" s="350" t="s">
        <v>658</v>
      </c>
    </row>
    <row r="1444" spans="2:12">
      <c r="B1444" s="326" t="s">
        <v>5314</v>
      </c>
      <c r="C1444" s="309" t="s">
        <v>5315</v>
      </c>
      <c r="D1444" s="310" t="s">
        <v>661</v>
      </c>
      <c r="E1444" s="309" t="s">
        <v>4143</v>
      </c>
      <c r="F1444" s="309" t="s">
        <v>5316</v>
      </c>
      <c r="G1444" s="309"/>
      <c r="H1444" s="316">
        <v>60803900</v>
      </c>
      <c r="I1444" s="321">
        <v>60803900</v>
      </c>
      <c r="J1444" s="310"/>
      <c r="K1444" s="310" t="s">
        <v>4414</v>
      </c>
      <c r="L1444" s="350" t="s">
        <v>658</v>
      </c>
    </row>
    <row r="1445" spans="2:12">
      <c r="B1445" s="326" t="s">
        <v>4017</v>
      </c>
      <c r="C1445" s="309" t="s">
        <v>5317</v>
      </c>
      <c r="D1445" s="310" t="s">
        <v>661</v>
      </c>
      <c r="E1445" s="309" t="s">
        <v>4143</v>
      </c>
      <c r="F1445" s="309" t="s">
        <v>5218</v>
      </c>
      <c r="G1445" s="309"/>
      <c r="H1445" s="316">
        <v>1597513234</v>
      </c>
      <c r="I1445" s="321">
        <v>1597513234</v>
      </c>
      <c r="J1445" s="310"/>
      <c r="K1445" s="310" t="s">
        <v>4414</v>
      </c>
      <c r="L1445" s="350" t="s">
        <v>658</v>
      </c>
    </row>
    <row r="1446" spans="2:12" ht="26.4">
      <c r="B1446" s="326" t="s">
        <v>5318</v>
      </c>
      <c r="C1446" s="309" t="s">
        <v>5319</v>
      </c>
      <c r="D1446" s="310" t="s">
        <v>671</v>
      </c>
      <c r="E1446" s="309" t="s">
        <v>5179</v>
      </c>
      <c r="F1446" s="309" t="s">
        <v>5320</v>
      </c>
      <c r="G1446" s="309"/>
      <c r="H1446" s="316">
        <v>35549800</v>
      </c>
      <c r="I1446" s="321">
        <v>35549800</v>
      </c>
      <c r="J1446" s="310"/>
      <c r="K1446" s="310" t="s">
        <v>4414</v>
      </c>
      <c r="L1446" s="350" t="s">
        <v>658</v>
      </c>
    </row>
    <row r="1447" spans="2:12">
      <c r="B1447" s="326" t="s">
        <v>4157</v>
      </c>
      <c r="C1447" s="309" t="s">
        <v>4158</v>
      </c>
      <c r="D1447" s="310" t="s">
        <v>661</v>
      </c>
      <c r="E1447" s="309" t="s">
        <v>4143</v>
      </c>
      <c r="F1447" s="309" t="s">
        <v>5185</v>
      </c>
      <c r="G1447" s="309"/>
      <c r="H1447" s="316">
        <v>37358294</v>
      </c>
      <c r="I1447" s="321">
        <v>37358294</v>
      </c>
      <c r="J1447" s="310"/>
      <c r="K1447" s="310" t="s">
        <v>4414</v>
      </c>
      <c r="L1447" s="350" t="s">
        <v>658</v>
      </c>
    </row>
    <row r="1448" spans="2:12">
      <c r="B1448" s="326" t="s">
        <v>5321</v>
      </c>
      <c r="C1448" s="309" t="s">
        <v>5322</v>
      </c>
      <c r="D1448" s="310" t="s">
        <v>671</v>
      </c>
      <c r="E1448" s="309" t="s">
        <v>5323</v>
      </c>
      <c r="F1448" s="309" t="s">
        <v>5324</v>
      </c>
      <c r="G1448" s="309"/>
      <c r="H1448" s="316">
        <v>274087500</v>
      </c>
      <c r="I1448" s="321">
        <v>274087500</v>
      </c>
      <c r="J1448" s="310"/>
      <c r="K1448" s="310" t="s">
        <v>4414</v>
      </c>
      <c r="L1448" s="350" t="s">
        <v>658</v>
      </c>
    </row>
    <row r="1449" spans="2:12">
      <c r="B1449" s="326" t="s">
        <v>4477</v>
      </c>
      <c r="C1449" s="309" t="s">
        <v>5325</v>
      </c>
      <c r="D1449" s="310" t="s">
        <v>661</v>
      </c>
      <c r="E1449" s="309" t="s">
        <v>4143</v>
      </c>
      <c r="F1449" s="309" t="s">
        <v>5326</v>
      </c>
      <c r="G1449" s="309"/>
      <c r="H1449" s="316">
        <v>152800000</v>
      </c>
      <c r="I1449" s="321">
        <v>152800000</v>
      </c>
      <c r="J1449" s="310"/>
      <c r="K1449" s="310" t="s">
        <v>4414</v>
      </c>
      <c r="L1449" s="350" t="s">
        <v>658</v>
      </c>
    </row>
    <row r="1450" spans="2:12">
      <c r="B1450" s="326" t="s">
        <v>117</v>
      </c>
      <c r="C1450" s="309" t="s">
        <v>5327</v>
      </c>
      <c r="D1450" s="310" t="s">
        <v>671</v>
      </c>
      <c r="E1450" s="309" t="s">
        <v>5328</v>
      </c>
      <c r="F1450" s="309" t="s">
        <v>5324</v>
      </c>
      <c r="G1450" s="309"/>
      <c r="H1450" s="316">
        <v>42814479</v>
      </c>
      <c r="I1450" s="321">
        <v>42814479</v>
      </c>
      <c r="J1450" s="310"/>
      <c r="K1450" s="310" t="s">
        <v>4414</v>
      </c>
      <c r="L1450" s="350" t="s">
        <v>658</v>
      </c>
    </row>
    <row r="1451" spans="2:12">
      <c r="B1451" s="326" t="s">
        <v>4868</v>
      </c>
      <c r="C1451" s="309" t="s">
        <v>5329</v>
      </c>
      <c r="D1451" s="310" t="s">
        <v>671</v>
      </c>
      <c r="E1451" s="309" t="s">
        <v>4143</v>
      </c>
      <c r="F1451" s="309" t="s">
        <v>5330</v>
      </c>
      <c r="G1451" s="309"/>
      <c r="H1451" s="316">
        <v>159949427</v>
      </c>
      <c r="I1451" s="321">
        <v>159949427</v>
      </c>
      <c r="J1451" s="310"/>
      <c r="K1451" s="310" t="s">
        <v>4414</v>
      </c>
      <c r="L1451" s="350" t="s">
        <v>658</v>
      </c>
    </row>
    <row r="1452" spans="2:12" ht="26.4">
      <c r="B1452" s="326" t="s">
        <v>5331</v>
      </c>
      <c r="C1452" s="309" t="s">
        <v>5332</v>
      </c>
      <c r="D1452" s="310" t="s">
        <v>671</v>
      </c>
      <c r="E1452" s="309" t="s">
        <v>4143</v>
      </c>
      <c r="F1452" s="309" t="s">
        <v>5225</v>
      </c>
      <c r="G1452" s="309"/>
      <c r="H1452" s="316">
        <v>33982037</v>
      </c>
      <c r="I1452" s="321">
        <v>33982037</v>
      </c>
      <c r="J1452" s="310"/>
      <c r="K1452" s="310" t="s">
        <v>4414</v>
      </c>
      <c r="L1452" s="350" t="s">
        <v>658</v>
      </c>
    </row>
    <row r="1453" spans="2:12" ht="52.8">
      <c r="B1453" s="326" t="s">
        <v>5223</v>
      </c>
      <c r="C1453" s="309" t="s">
        <v>5333</v>
      </c>
      <c r="D1453" s="310" t="s">
        <v>671</v>
      </c>
      <c r="E1453" s="309" t="s">
        <v>5334</v>
      </c>
      <c r="F1453" s="309" t="s">
        <v>5335</v>
      </c>
      <c r="G1453" s="309"/>
      <c r="H1453" s="316">
        <v>698231997</v>
      </c>
      <c r="I1453" s="321">
        <v>698231997</v>
      </c>
      <c r="J1453" s="310"/>
      <c r="K1453" s="310" t="s">
        <v>4414</v>
      </c>
      <c r="L1453" s="350" t="s">
        <v>658</v>
      </c>
    </row>
    <row r="1454" spans="2:12" ht="66">
      <c r="B1454" s="326" t="s">
        <v>5336</v>
      </c>
      <c r="C1454" s="309" t="s">
        <v>5337</v>
      </c>
      <c r="D1454" s="310" t="s">
        <v>661</v>
      </c>
      <c r="E1454" s="309" t="s">
        <v>5338</v>
      </c>
      <c r="F1454" s="309" t="s">
        <v>5339</v>
      </c>
      <c r="G1454" s="309"/>
      <c r="H1454" s="316">
        <v>47311600</v>
      </c>
      <c r="I1454" s="321">
        <v>47311600</v>
      </c>
      <c r="J1454" s="310"/>
      <c r="K1454" s="310" t="s">
        <v>4414</v>
      </c>
      <c r="L1454" s="350" t="s">
        <v>658</v>
      </c>
    </row>
    <row r="1455" spans="2:12">
      <c r="B1455" s="326" t="s">
        <v>5340</v>
      </c>
      <c r="C1455" s="309" t="s">
        <v>5341</v>
      </c>
      <c r="D1455" s="310" t="s">
        <v>661</v>
      </c>
      <c r="E1455" s="309" t="s">
        <v>4143</v>
      </c>
      <c r="F1455" s="309" t="s">
        <v>5276</v>
      </c>
      <c r="G1455" s="309"/>
      <c r="H1455" s="316">
        <v>99963760</v>
      </c>
      <c r="I1455" s="321">
        <v>99963760</v>
      </c>
      <c r="J1455" s="310"/>
      <c r="K1455" s="310" t="s">
        <v>4414</v>
      </c>
      <c r="L1455" s="350" t="s">
        <v>658</v>
      </c>
    </row>
    <row r="1456" spans="2:12">
      <c r="B1456" s="326" t="s">
        <v>4631</v>
      </c>
      <c r="C1456" s="309" t="s">
        <v>5342</v>
      </c>
      <c r="D1456" s="310" t="s">
        <v>661</v>
      </c>
      <c r="E1456" s="309" t="s">
        <v>5343</v>
      </c>
      <c r="F1456" s="309" t="s">
        <v>5344</v>
      </c>
      <c r="G1456" s="309"/>
      <c r="H1456" s="316">
        <v>25960440</v>
      </c>
      <c r="I1456" s="321">
        <v>25960440</v>
      </c>
      <c r="J1456" s="310"/>
      <c r="K1456" s="310" t="s">
        <v>4414</v>
      </c>
      <c r="L1456" s="350" t="s">
        <v>658</v>
      </c>
    </row>
    <row r="1457" spans="2:12" ht="39.6">
      <c r="B1457" s="326" t="s">
        <v>5345</v>
      </c>
      <c r="C1457" s="309" t="s">
        <v>5346</v>
      </c>
      <c r="D1457" s="310" t="s">
        <v>661</v>
      </c>
      <c r="E1457" s="309" t="s">
        <v>5347</v>
      </c>
      <c r="F1457" s="309" t="s">
        <v>5164</v>
      </c>
      <c r="G1457" s="309"/>
      <c r="H1457" s="316">
        <v>123171928</v>
      </c>
      <c r="I1457" s="321">
        <v>123171928</v>
      </c>
      <c r="J1457" s="310"/>
      <c r="K1457" s="310" t="s">
        <v>4414</v>
      </c>
      <c r="L1457" s="350" t="s">
        <v>658</v>
      </c>
    </row>
    <row r="1458" spans="2:12" ht="26.4">
      <c r="B1458" s="326" t="s">
        <v>5348</v>
      </c>
      <c r="C1458" s="309" t="s">
        <v>5349</v>
      </c>
      <c r="D1458" s="310" t="s">
        <v>671</v>
      </c>
      <c r="E1458" s="309" t="s">
        <v>4143</v>
      </c>
      <c r="F1458" s="309" t="s">
        <v>5350</v>
      </c>
      <c r="G1458" s="309"/>
      <c r="H1458" s="316">
        <v>63490659</v>
      </c>
      <c r="I1458" s="321">
        <v>63490659</v>
      </c>
      <c r="J1458" s="310"/>
      <c r="K1458" s="310" t="s">
        <v>4414</v>
      </c>
      <c r="L1458" s="350" t="s">
        <v>658</v>
      </c>
    </row>
    <row r="1459" spans="2:12">
      <c r="B1459" s="326" t="s">
        <v>4293</v>
      </c>
      <c r="C1459" s="309" t="s">
        <v>4294</v>
      </c>
      <c r="D1459" s="310" t="s">
        <v>671</v>
      </c>
      <c r="E1459" s="309" t="s">
        <v>5351</v>
      </c>
      <c r="F1459" s="309" t="s">
        <v>5352</v>
      </c>
      <c r="G1459" s="309"/>
      <c r="H1459" s="316">
        <v>60752054</v>
      </c>
      <c r="I1459" s="321">
        <v>60752054</v>
      </c>
      <c r="J1459" s="310"/>
      <c r="K1459" s="310" t="s">
        <v>4414</v>
      </c>
      <c r="L1459" s="350" t="s">
        <v>658</v>
      </c>
    </row>
    <row r="1460" spans="2:12">
      <c r="B1460" s="326" t="s">
        <v>5353</v>
      </c>
      <c r="C1460" s="309" t="s">
        <v>5354</v>
      </c>
      <c r="D1460" s="310" t="s">
        <v>666</v>
      </c>
      <c r="E1460" s="309" t="s">
        <v>5355</v>
      </c>
      <c r="F1460" s="309" t="s">
        <v>5356</v>
      </c>
      <c r="G1460" s="309"/>
      <c r="H1460" s="316"/>
      <c r="I1460" s="321">
        <v>290898467</v>
      </c>
      <c r="J1460" s="310" t="s">
        <v>5357</v>
      </c>
      <c r="K1460" s="310" t="s">
        <v>4414</v>
      </c>
      <c r="L1460" s="350" t="s">
        <v>737</v>
      </c>
    </row>
    <row r="1461" spans="2:12">
      <c r="B1461" s="326" t="s">
        <v>5358</v>
      </c>
      <c r="C1461" s="309" t="s">
        <v>5359</v>
      </c>
      <c r="D1461" s="310" t="s">
        <v>666</v>
      </c>
      <c r="E1461" s="309" t="s">
        <v>4438</v>
      </c>
      <c r="F1461" s="309" t="s">
        <v>5360</v>
      </c>
      <c r="G1461" s="309"/>
      <c r="H1461" s="316"/>
      <c r="I1461" s="321">
        <v>141776636</v>
      </c>
      <c r="J1461" s="310" t="s">
        <v>5357</v>
      </c>
      <c r="K1461" s="310" t="s">
        <v>5009</v>
      </c>
      <c r="L1461" s="350" t="s">
        <v>737</v>
      </c>
    </row>
    <row r="1462" spans="2:12">
      <c r="B1462" s="326" t="s">
        <v>4935</v>
      </c>
      <c r="C1462" s="309" t="s">
        <v>5361</v>
      </c>
      <c r="D1462" s="310" t="s">
        <v>666</v>
      </c>
      <c r="E1462" s="309" t="s">
        <v>5362</v>
      </c>
      <c r="F1462" s="309" t="s">
        <v>5363</v>
      </c>
      <c r="G1462" s="309"/>
      <c r="H1462" s="316"/>
      <c r="I1462" s="321">
        <v>188463464</v>
      </c>
      <c r="J1462" s="310" t="s">
        <v>5357</v>
      </c>
      <c r="K1462" s="310" t="s">
        <v>4414</v>
      </c>
      <c r="L1462" s="350" t="s">
        <v>737</v>
      </c>
    </row>
    <row r="1463" spans="2:12">
      <c r="B1463" s="326" t="s">
        <v>5364</v>
      </c>
      <c r="C1463" s="309" t="s">
        <v>5365</v>
      </c>
      <c r="D1463" s="310" t="s">
        <v>666</v>
      </c>
      <c r="E1463" s="309" t="s">
        <v>5366</v>
      </c>
      <c r="F1463" s="310" t="s">
        <v>5360</v>
      </c>
      <c r="G1463" s="309"/>
      <c r="H1463" s="316"/>
      <c r="I1463" s="322">
        <v>88506285</v>
      </c>
      <c r="J1463" s="310" t="s">
        <v>5357</v>
      </c>
      <c r="K1463" s="310" t="s">
        <v>5009</v>
      </c>
      <c r="L1463" s="350" t="s">
        <v>737</v>
      </c>
    </row>
    <row r="1464" spans="2:12">
      <c r="B1464" s="326" t="s">
        <v>408</v>
      </c>
      <c r="C1464" s="309" t="s">
        <v>5367</v>
      </c>
      <c r="D1464" s="310" t="s">
        <v>666</v>
      </c>
      <c r="E1464" s="309" t="s">
        <v>5368</v>
      </c>
      <c r="F1464" s="309" t="s">
        <v>5363</v>
      </c>
      <c r="G1464" s="309"/>
      <c r="H1464" s="316"/>
      <c r="I1464" s="321">
        <v>39797034</v>
      </c>
      <c r="J1464" s="310" t="s">
        <v>5357</v>
      </c>
      <c r="K1464" s="310" t="s">
        <v>5009</v>
      </c>
      <c r="L1464" s="350" t="s">
        <v>737</v>
      </c>
    </row>
    <row r="1465" spans="2:12">
      <c r="B1465" s="326" t="s">
        <v>5007</v>
      </c>
      <c r="C1465" s="309" t="s">
        <v>5369</v>
      </c>
      <c r="D1465" s="310" t="s">
        <v>666</v>
      </c>
      <c r="E1465" s="309" t="s">
        <v>5370</v>
      </c>
      <c r="F1465" s="309" t="s">
        <v>5356</v>
      </c>
      <c r="G1465" s="309"/>
      <c r="H1465" s="316"/>
      <c r="I1465" s="321">
        <v>431641253</v>
      </c>
      <c r="J1465" s="310" t="s">
        <v>5357</v>
      </c>
      <c r="K1465" s="310" t="s">
        <v>5009</v>
      </c>
      <c r="L1465" s="350" t="s">
        <v>737</v>
      </c>
    </row>
    <row r="1466" spans="2:12">
      <c r="B1466" s="326" t="s">
        <v>5371</v>
      </c>
      <c r="C1466" s="309" t="s">
        <v>5372</v>
      </c>
      <c r="D1466" s="310" t="s">
        <v>666</v>
      </c>
      <c r="E1466" s="309" t="s">
        <v>5373</v>
      </c>
      <c r="F1466" s="309" t="s">
        <v>5374</v>
      </c>
      <c r="G1466" s="309"/>
      <c r="H1466" s="316"/>
      <c r="I1466" s="321">
        <v>224804980</v>
      </c>
      <c r="J1466" s="310" t="s">
        <v>5357</v>
      </c>
      <c r="K1466" s="310" t="s">
        <v>4414</v>
      </c>
      <c r="L1466" s="350" t="s">
        <v>737</v>
      </c>
    </row>
    <row r="1467" spans="2:12">
      <c r="B1467" s="326"/>
      <c r="C1467" s="309" t="s">
        <v>5375</v>
      </c>
      <c r="D1467" s="310" t="s">
        <v>666</v>
      </c>
      <c r="E1467" s="309" t="s">
        <v>5376</v>
      </c>
      <c r="F1467" s="309" t="s">
        <v>5377</v>
      </c>
      <c r="G1467" s="309"/>
      <c r="H1467" s="316"/>
      <c r="I1467" s="321">
        <v>44604000</v>
      </c>
      <c r="J1467" s="310" t="s">
        <v>5357</v>
      </c>
      <c r="K1467" s="310" t="s">
        <v>4414</v>
      </c>
      <c r="L1467" s="350" t="s">
        <v>737</v>
      </c>
    </row>
    <row r="1468" spans="2:12">
      <c r="B1468" s="326" t="s">
        <v>4510</v>
      </c>
      <c r="C1468" s="309" t="s">
        <v>5378</v>
      </c>
      <c r="D1468" s="310" t="s">
        <v>666</v>
      </c>
      <c r="E1468" s="309" t="s">
        <v>4438</v>
      </c>
      <c r="F1468" s="309" t="s">
        <v>5379</v>
      </c>
      <c r="G1468" s="309"/>
      <c r="H1468" s="316"/>
      <c r="I1468" s="321">
        <v>71492568</v>
      </c>
      <c r="J1468" s="310" t="s">
        <v>5357</v>
      </c>
      <c r="K1468" s="310" t="s">
        <v>4414</v>
      </c>
      <c r="L1468" s="350" t="s">
        <v>737</v>
      </c>
    </row>
    <row r="1469" spans="2:12">
      <c r="B1469" s="326" t="s">
        <v>4965</v>
      </c>
      <c r="C1469" s="309" t="s">
        <v>5380</v>
      </c>
      <c r="D1469" s="310" t="s">
        <v>666</v>
      </c>
      <c r="E1469" s="309" t="s">
        <v>5376</v>
      </c>
      <c r="F1469" s="309" t="s">
        <v>5173</v>
      </c>
      <c r="G1469" s="309"/>
      <c r="H1469" s="316"/>
      <c r="I1469" s="321">
        <v>29048750</v>
      </c>
      <c r="J1469" s="310" t="s">
        <v>5357</v>
      </c>
      <c r="K1469" s="310" t="s">
        <v>4414</v>
      </c>
      <c r="L1469" s="350" t="s">
        <v>737</v>
      </c>
    </row>
    <row r="1470" spans="2:12">
      <c r="B1470" s="326" t="s">
        <v>4816</v>
      </c>
      <c r="C1470" s="309" t="s">
        <v>5381</v>
      </c>
      <c r="D1470" s="310" t="s">
        <v>666</v>
      </c>
      <c r="E1470" s="309" t="s">
        <v>4147</v>
      </c>
      <c r="F1470" s="309" t="s">
        <v>5356</v>
      </c>
      <c r="G1470" s="309"/>
      <c r="H1470" s="316"/>
      <c r="I1470" s="321">
        <v>56632500</v>
      </c>
      <c r="J1470" s="310" t="s">
        <v>5357</v>
      </c>
      <c r="K1470" s="310" t="s">
        <v>5009</v>
      </c>
      <c r="L1470" s="350" t="s">
        <v>737</v>
      </c>
    </row>
    <row r="1471" spans="2:12">
      <c r="B1471" s="326" t="s">
        <v>5382</v>
      </c>
      <c r="C1471" s="309" t="s">
        <v>5383</v>
      </c>
      <c r="D1471" s="310" t="s">
        <v>666</v>
      </c>
      <c r="E1471" s="309" t="s">
        <v>5384</v>
      </c>
      <c r="F1471" s="309" t="s">
        <v>5360</v>
      </c>
      <c r="G1471" s="309"/>
      <c r="H1471" s="316"/>
      <c r="I1471" s="321">
        <v>66767386</v>
      </c>
      <c r="J1471" s="310" t="s">
        <v>5357</v>
      </c>
      <c r="K1471" s="310" t="s">
        <v>4414</v>
      </c>
      <c r="L1471" s="350" t="s">
        <v>737</v>
      </c>
    </row>
    <row r="1472" spans="2:12">
      <c r="B1472" s="326"/>
      <c r="C1472" s="309" t="s">
        <v>5385</v>
      </c>
      <c r="D1472" s="310" t="s">
        <v>666</v>
      </c>
      <c r="E1472" s="309" t="s">
        <v>5386</v>
      </c>
      <c r="F1472" s="309" t="s">
        <v>5387</v>
      </c>
      <c r="G1472" s="309"/>
      <c r="H1472" s="316"/>
      <c r="I1472" s="321">
        <v>32410000</v>
      </c>
      <c r="J1472" s="310" t="s">
        <v>5357</v>
      </c>
      <c r="K1472" s="310" t="s">
        <v>4414</v>
      </c>
      <c r="L1472" s="350" t="s">
        <v>737</v>
      </c>
    </row>
    <row r="1473" spans="2:12">
      <c r="B1473" s="326" t="s">
        <v>5388</v>
      </c>
      <c r="C1473" s="309" t="s">
        <v>5389</v>
      </c>
      <c r="D1473" s="310" t="s">
        <v>666</v>
      </c>
      <c r="E1473" s="309" t="s">
        <v>5390</v>
      </c>
      <c r="F1473" s="309" t="s">
        <v>5360</v>
      </c>
      <c r="G1473" s="309"/>
      <c r="H1473" s="316"/>
      <c r="I1473" s="321">
        <v>38086683</v>
      </c>
      <c r="J1473" s="310" t="s">
        <v>5357</v>
      </c>
      <c r="K1473" s="310" t="s">
        <v>4414</v>
      </c>
      <c r="L1473" s="350" t="s">
        <v>737</v>
      </c>
    </row>
    <row r="1474" spans="2:12">
      <c r="B1474" s="326" t="s">
        <v>489</v>
      </c>
      <c r="C1474" s="309" t="s">
        <v>5391</v>
      </c>
      <c r="D1474" s="310" t="s">
        <v>5392</v>
      </c>
      <c r="E1474" s="309"/>
      <c r="F1474" s="309" t="s">
        <v>5393</v>
      </c>
      <c r="G1474" s="309"/>
      <c r="H1474" s="316">
        <v>62605425</v>
      </c>
      <c r="I1474" s="321">
        <v>62605425</v>
      </c>
      <c r="J1474" s="310"/>
      <c r="K1474" s="310"/>
      <c r="L1474" s="350" t="s">
        <v>681</v>
      </c>
    </row>
    <row r="1475" spans="2:12">
      <c r="B1475" s="326" t="s">
        <v>5394</v>
      </c>
      <c r="C1475" s="309" t="s">
        <v>5395</v>
      </c>
      <c r="D1475" s="310" t="s">
        <v>666</v>
      </c>
      <c r="E1475" s="309"/>
      <c r="F1475" s="309" t="s">
        <v>5396</v>
      </c>
      <c r="G1475" s="309"/>
      <c r="H1475" s="316">
        <v>36506073</v>
      </c>
      <c r="I1475" s="321">
        <v>36506073</v>
      </c>
      <c r="J1475" s="310"/>
      <c r="K1475" s="310"/>
      <c r="L1475" s="350" t="s">
        <v>681</v>
      </c>
    </row>
    <row r="1476" spans="2:12" ht="26.4">
      <c r="B1476" s="326" t="s">
        <v>439</v>
      </c>
      <c r="C1476" s="309" t="s">
        <v>5128</v>
      </c>
      <c r="D1476" s="310" t="s">
        <v>653</v>
      </c>
      <c r="E1476" s="309"/>
      <c r="F1476" s="310" t="s">
        <v>5397</v>
      </c>
      <c r="G1476" s="309"/>
      <c r="H1476" s="316">
        <v>53352184</v>
      </c>
      <c r="I1476" s="322">
        <v>53352184</v>
      </c>
      <c r="J1476" s="310"/>
      <c r="K1476" s="310"/>
      <c r="L1476" s="350" t="s">
        <v>681</v>
      </c>
    </row>
    <row r="1477" spans="2:12">
      <c r="B1477" s="326" t="s">
        <v>457</v>
      </c>
      <c r="C1477" s="309" t="s">
        <v>5398</v>
      </c>
      <c r="D1477" s="310" t="s">
        <v>653</v>
      </c>
      <c r="E1477" s="309"/>
      <c r="F1477" s="309" t="s">
        <v>5399</v>
      </c>
      <c r="G1477" s="309"/>
      <c r="H1477" s="316">
        <v>83153538</v>
      </c>
      <c r="I1477" s="321">
        <v>83153538</v>
      </c>
      <c r="J1477" s="310"/>
      <c r="K1477" s="310"/>
      <c r="L1477" s="350" t="s">
        <v>681</v>
      </c>
    </row>
    <row r="1478" spans="2:12">
      <c r="B1478" s="326" t="s">
        <v>464</v>
      </c>
      <c r="C1478" s="309" t="s">
        <v>5400</v>
      </c>
      <c r="D1478" s="310" t="s">
        <v>653</v>
      </c>
      <c r="E1478" s="309"/>
      <c r="F1478" s="309" t="s">
        <v>5401</v>
      </c>
      <c r="G1478" s="309"/>
      <c r="H1478" s="316">
        <v>2213574157</v>
      </c>
      <c r="I1478" s="321">
        <v>2213574157</v>
      </c>
      <c r="J1478" s="310"/>
      <c r="K1478" s="310"/>
      <c r="L1478" s="350" t="s">
        <v>681</v>
      </c>
    </row>
    <row r="1479" spans="2:12">
      <c r="B1479" s="326" t="s">
        <v>5402</v>
      </c>
      <c r="C1479" s="309" t="s">
        <v>5403</v>
      </c>
      <c r="D1479" s="310" t="s">
        <v>666</v>
      </c>
      <c r="E1479" s="309"/>
      <c r="F1479" s="309" t="s">
        <v>5404</v>
      </c>
      <c r="G1479" s="309"/>
      <c r="H1479" s="316">
        <v>46940000</v>
      </c>
      <c r="I1479" s="321">
        <v>46940000</v>
      </c>
      <c r="J1479" s="310"/>
      <c r="K1479" s="310"/>
      <c r="L1479" s="350" t="s">
        <v>681</v>
      </c>
    </row>
    <row r="1480" spans="2:12">
      <c r="B1480" s="326" t="s">
        <v>5402</v>
      </c>
      <c r="C1480" s="309" t="s">
        <v>5405</v>
      </c>
      <c r="D1480" s="310" t="s">
        <v>666</v>
      </c>
      <c r="E1480" s="309"/>
      <c r="F1480" s="309" t="s">
        <v>5404</v>
      </c>
      <c r="G1480" s="309"/>
      <c r="H1480" s="316">
        <v>46942196</v>
      </c>
      <c r="I1480" s="321">
        <v>46942196</v>
      </c>
      <c r="J1480" s="310"/>
      <c r="K1480" s="310"/>
      <c r="L1480" s="350" t="s">
        <v>681</v>
      </c>
    </row>
    <row r="1481" spans="2:12" ht="26.4">
      <c r="B1481" s="326" t="s">
        <v>5406</v>
      </c>
      <c r="C1481" s="309" t="s">
        <v>5407</v>
      </c>
      <c r="D1481" s="310" t="s">
        <v>666</v>
      </c>
      <c r="E1481" s="309"/>
      <c r="F1481" s="309" t="s">
        <v>5408</v>
      </c>
      <c r="G1481" s="309"/>
      <c r="H1481" s="316">
        <v>116846437</v>
      </c>
      <c r="I1481" s="321">
        <v>116846437</v>
      </c>
      <c r="J1481" s="310"/>
      <c r="K1481" s="310"/>
      <c r="L1481" s="350" t="s">
        <v>681</v>
      </c>
    </row>
    <row r="1482" spans="2:12">
      <c r="B1482" s="326" t="s">
        <v>5409</v>
      </c>
      <c r="C1482" s="309" t="s">
        <v>5410</v>
      </c>
      <c r="D1482" s="310" t="s">
        <v>666</v>
      </c>
      <c r="E1482" s="309"/>
      <c r="F1482" s="309" t="s">
        <v>5411</v>
      </c>
      <c r="G1482" s="309"/>
      <c r="H1482" s="316">
        <v>98600000</v>
      </c>
      <c r="I1482" s="321">
        <v>98600000</v>
      </c>
      <c r="J1482" s="310"/>
      <c r="K1482" s="310"/>
      <c r="L1482" s="350" t="s">
        <v>681</v>
      </c>
    </row>
    <row r="1483" spans="2:12" ht="26.4">
      <c r="B1483" s="326" t="s">
        <v>5412</v>
      </c>
      <c r="C1483" s="309" t="s">
        <v>5413</v>
      </c>
      <c r="D1483" s="310" t="s">
        <v>666</v>
      </c>
      <c r="E1483" s="309"/>
      <c r="F1483" s="309" t="s">
        <v>5414</v>
      </c>
      <c r="G1483" s="309"/>
      <c r="H1483" s="316">
        <v>165780062</v>
      </c>
      <c r="I1483" s="321">
        <v>165780062</v>
      </c>
      <c r="J1483" s="310"/>
      <c r="K1483" s="310"/>
      <c r="L1483" s="350" t="s">
        <v>681</v>
      </c>
    </row>
    <row r="1484" spans="2:12">
      <c r="B1484" s="326" t="s">
        <v>5415</v>
      </c>
      <c r="C1484" s="309" t="s">
        <v>5416</v>
      </c>
      <c r="D1484" s="310" t="s">
        <v>666</v>
      </c>
      <c r="E1484" s="309"/>
      <c r="F1484" s="309" t="s">
        <v>5417</v>
      </c>
      <c r="G1484" s="309"/>
      <c r="H1484" s="316">
        <v>1851838140</v>
      </c>
      <c r="I1484" s="321">
        <v>1851838140</v>
      </c>
      <c r="J1484" s="310"/>
      <c r="K1484" s="310"/>
      <c r="L1484" s="350" t="s">
        <v>681</v>
      </c>
    </row>
    <row r="1485" spans="2:12">
      <c r="B1485" s="326" t="s">
        <v>4677</v>
      </c>
      <c r="C1485" s="309" t="s">
        <v>4678</v>
      </c>
      <c r="D1485" s="310" t="s">
        <v>5418</v>
      </c>
      <c r="E1485" s="309"/>
      <c r="F1485" s="309" t="s">
        <v>5419</v>
      </c>
      <c r="G1485" s="309"/>
      <c r="H1485" s="316">
        <v>29794658</v>
      </c>
      <c r="I1485" s="321">
        <v>29794658</v>
      </c>
      <c r="J1485" s="310"/>
      <c r="K1485" s="310"/>
      <c r="L1485" s="350" t="s">
        <v>681</v>
      </c>
    </row>
    <row r="1486" spans="2:12">
      <c r="B1486" s="326" t="s">
        <v>5420</v>
      </c>
      <c r="C1486" s="309" t="s">
        <v>5421</v>
      </c>
      <c r="D1486" s="310" t="s">
        <v>666</v>
      </c>
      <c r="E1486" s="309"/>
      <c r="F1486" s="309" t="s">
        <v>5422</v>
      </c>
      <c r="G1486" s="309"/>
      <c r="H1486" s="316">
        <v>36552000</v>
      </c>
      <c r="I1486" s="321">
        <v>36552000</v>
      </c>
      <c r="J1486" s="310"/>
      <c r="K1486" s="310"/>
      <c r="L1486" s="350" t="s">
        <v>681</v>
      </c>
    </row>
    <row r="1487" spans="2:12">
      <c r="B1487" s="326" t="s">
        <v>608</v>
      </c>
      <c r="C1487" s="309" t="s">
        <v>5423</v>
      </c>
      <c r="D1487" s="310" t="s">
        <v>653</v>
      </c>
      <c r="E1487" s="309"/>
      <c r="F1487" s="309" t="s">
        <v>5424</v>
      </c>
      <c r="G1487" s="309"/>
      <c r="H1487" s="316">
        <v>2970805905</v>
      </c>
      <c r="I1487" s="321">
        <v>2970805905</v>
      </c>
      <c r="J1487" s="310"/>
      <c r="K1487" s="310"/>
      <c r="L1487" s="350" t="s">
        <v>681</v>
      </c>
    </row>
    <row r="1488" spans="2:12">
      <c r="B1488" s="326" t="s">
        <v>5425</v>
      </c>
      <c r="C1488" s="309" t="s">
        <v>5426</v>
      </c>
      <c r="D1488" s="310" t="s">
        <v>653</v>
      </c>
      <c r="E1488" s="309"/>
      <c r="F1488" s="309" t="s">
        <v>5427</v>
      </c>
      <c r="G1488" s="309"/>
      <c r="H1488" s="316">
        <v>15095804011</v>
      </c>
      <c r="I1488" s="321">
        <v>15095804011</v>
      </c>
      <c r="J1488" s="310"/>
      <c r="K1488" s="310"/>
      <c r="L1488" s="350" t="s">
        <v>681</v>
      </c>
    </row>
    <row r="1489" spans="2:12">
      <c r="B1489" s="326" t="s">
        <v>612</v>
      </c>
      <c r="C1489" s="309" t="s">
        <v>4366</v>
      </c>
      <c r="D1489" s="310" t="s">
        <v>653</v>
      </c>
      <c r="E1489" s="309"/>
      <c r="F1489" s="309" t="s">
        <v>5428</v>
      </c>
      <c r="G1489" s="309"/>
      <c r="H1489" s="316">
        <v>208514153</v>
      </c>
      <c r="I1489" s="321">
        <v>208514153</v>
      </c>
      <c r="J1489" s="310"/>
      <c r="K1489" s="310"/>
      <c r="L1489" s="350" t="s">
        <v>681</v>
      </c>
    </row>
    <row r="1490" spans="2:12">
      <c r="B1490" s="326" t="s">
        <v>627</v>
      </c>
      <c r="C1490" s="309" t="s">
        <v>5429</v>
      </c>
      <c r="D1490" s="310" t="s">
        <v>666</v>
      </c>
      <c r="E1490" s="309"/>
      <c r="F1490" s="309" t="s">
        <v>5427</v>
      </c>
      <c r="G1490" s="309"/>
      <c r="H1490" s="316">
        <v>83895166</v>
      </c>
      <c r="I1490" s="321">
        <v>83895166</v>
      </c>
      <c r="J1490" s="310"/>
      <c r="K1490" s="310"/>
      <c r="L1490" s="350" t="s">
        <v>681</v>
      </c>
    </row>
    <row r="1491" spans="2:12">
      <c r="B1491" s="326"/>
      <c r="C1491" s="309" t="s">
        <v>5430</v>
      </c>
      <c r="D1491" s="310"/>
      <c r="E1491" s="309"/>
      <c r="F1491" s="309"/>
      <c r="G1491" s="309"/>
      <c r="H1491" s="316">
        <v>80240000</v>
      </c>
      <c r="I1491" s="321"/>
      <c r="J1491" s="310"/>
      <c r="K1491" s="310"/>
      <c r="L1491" s="350" t="s">
        <v>825</v>
      </c>
    </row>
    <row r="1492" spans="2:12">
      <c r="B1492" s="326"/>
      <c r="C1492" s="309" t="s">
        <v>4873</v>
      </c>
      <c r="D1492" s="310"/>
      <c r="E1492" s="309"/>
      <c r="F1492" s="309"/>
      <c r="G1492" s="309"/>
      <c r="H1492" s="316">
        <v>606754092</v>
      </c>
      <c r="I1492" s="321"/>
      <c r="J1492" s="310"/>
      <c r="K1492" s="310"/>
      <c r="L1492" s="350" t="s">
        <v>825</v>
      </c>
    </row>
    <row r="1493" spans="2:12">
      <c r="B1493" s="326"/>
      <c r="C1493" s="309" t="s">
        <v>5431</v>
      </c>
      <c r="D1493" s="310"/>
      <c r="E1493" s="309"/>
      <c r="F1493" s="309"/>
      <c r="G1493" s="309"/>
      <c r="H1493" s="316">
        <v>29075200</v>
      </c>
      <c r="I1493" s="321"/>
      <c r="J1493" s="310"/>
      <c r="K1493" s="310"/>
      <c r="L1493" s="350" t="s">
        <v>825</v>
      </c>
    </row>
    <row r="1494" spans="2:12">
      <c r="B1494" s="326"/>
      <c r="C1494" s="309" t="s">
        <v>5432</v>
      </c>
      <c r="D1494" s="310"/>
      <c r="E1494" s="309"/>
      <c r="F1494" s="309"/>
      <c r="G1494" s="309"/>
      <c r="H1494" s="316">
        <v>2139944050</v>
      </c>
      <c r="I1494" s="321"/>
      <c r="J1494" s="310"/>
      <c r="K1494" s="310"/>
      <c r="L1494" s="350" t="s">
        <v>825</v>
      </c>
    </row>
    <row r="1495" spans="2:12">
      <c r="B1495" s="326"/>
      <c r="C1495" s="309" t="s">
        <v>4986</v>
      </c>
      <c r="D1495" s="310"/>
      <c r="E1495" s="309"/>
      <c r="F1495" s="309"/>
      <c r="G1495" s="309"/>
      <c r="H1495" s="316">
        <v>116809380</v>
      </c>
      <c r="I1495" s="321"/>
      <c r="J1495" s="310"/>
      <c r="K1495" s="310"/>
      <c r="L1495" s="350" t="s">
        <v>825</v>
      </c>
    </row>
    <row r="1496" spans="2:12">
      <c r="B1496" s="326"/>
      <c r="C1496" s="309" t="s">
        <v>4884</v>
      </c>
      <c r="D1496" s="310"/>
      <c r="E1496" s="309"/>
      <c r="F1496" s="309"/>
      <c r="G1496" s="309"/>
      <c r="H1496" s="316">
        <v>255024710</v>
      </c>
      <c r="I1496" s="321"/>
      <c r="J1496" s="310"/>
      <c r="K1496" s="310"/>
      <c r="L1496" s="350" t="s">
        <v>825</v>
      </c>
    </row>
    <row r="1497" spans="2:12">
      <c r="B1497" s="326"/>
      <c r="C1497" s="309" t="s">
        <v>4922</v>
      </c>
      <c r="D1497" s="310"/>
      <c r="E1497" s="309"/>
      <c r="F1497" s="309"/>
      <c r="G1497" s="309"/>
      <c r="H1497" s="316">
        <v>16769286598</v>
      </c>
      <c r="I1497" s="321"/>
      <c r="J1497" s="310"/>
      <c r="K1497" s="310"/>
      <c r="L1497" s="350" t="s">
        <v>825</v>
      </c>
    </row>
    <row r="1498" spans="2:12">
      <c r="B1498" s="326"/>
      <c r="C1498" s="309" t="s">
        <v>5018</v>
      </c>
      <c r="D1498" s="310"/>
      <c r="E1498" s="309"/>
      <c r="F1498" s="309"/>
      <c r="G1498" s="309"/>
      <c r="H1498" s="316">
        <v>1374546178</v>
      </c>
      <c r="I1498" s="321"/>
      <c r="J1498" s="310"/>
      <c r="K1498" s="310"/>
      <c r="L1498" s="350" t="s">
        <v>825</v>
      </c>
    </row>
    <row r="1499" spans="2:12">
      <c r="B1499" s="326"/>
      <c r="C1499" s="309" t="s">
        <v>4889</v>
      </c>
      <c r="D1499" s="310"/>
      <c r="E1499" s="309"/>
      <c r="F1499" s="309"/>
      <c r="G1499" s="309"/>
      <c r="H1499" s="316">
        <v>2815847532</v>
      </c>
      <c r="I1499" s="321"/>
      <c r="J1499" s="310"/>
      <c r="K1499" s="310"/>
      <c r="L1499" s="350" t="s">
        <v>825</v>
      </c>
    </row>
    <row r="1500" spans="2:12">
      <c r="B1500" s="326"/>
      <c r="C1500" s="309" t="s">
        <v>4940</v>
      </c>
      <c r="D1500" s="310"/>
      <c r="E1500" s="309"/>
      <c r="F1500" s="309"/>
      <c r="G1500" s="309"/>
      <c r="H1500" s="316">
        <v>2350782422</v>
      </c>
      <c r="I1500" s="321"/>
      <c r="J1500" s="310"/>
      <c r="K1500" s="310"/>
      <c r="L1500" s="350" t="s">
        <v>825</v>
      </c>
    </row>
    <row r="1501" spans="2:12">
      <c r="B1501" s="326"/>
      <c r="C1501" s="309" t="s">
        <v>5433</v>
      </c>
      <c r="D1501" s="310"/>
      <c r="E1501" s="309"/>
      <c r="F1501" s="309"/>
      <c r="G1501" s="309"/>
      <c r="H1501" s="316">
        <v>61593006</v>
      </c>
      <c r="I1501" s="321"/>
      <c r="J1501" s="310"/>
      <c r="K1501" s="310"/>
      <c r="L1501" s="350" t="s">
        <v>825</v>
      </c>
    </row>
    <row r="1502" spans="2:12">
      <c r="B1502" s="326"/>
      <c r="C1502" s="309" t="s">
        <v>4941</v>
      </c>
      <c r="D1502" s="310"/>
      <c r="E1502" s="309"/>
      <c r="F1502" s="309"/>
      <c r="G1502" s="309"/>
      <c r="H1502" s="316">
        <v>481934973</v>
      </c>
      <c r="I1502" s="321"/>
      <c r="J1502" s="310"/>
      <c r="K1502" s="310"/>
      <c r="L1502" s="350" t="s">
        <v>825</v>
      </c>
    </row>
    <row r="1503" spans="2:12">
      <c r="B1503" s="326"/>
      <c r="C1503" s="309" t="s">
        <v>5434</v>
      </c>
      <c r="D1503" s="310"/>
      <c r="E1503" s="309"/>
      <c r="F1503" s="309"/>
      <c r="G1503" s="309"/>
      <c r="H1503" s="316">
        <v>26900900</v>
      </c>
      <c r="I1503" s="321"/>
      <c r="J1503" s="310"/>
      <c r="K1503" s="310"/>
      <c r="L1503" s="350" t="s">
        <v>825</v>
      </c>
    </row>
    <row r="1504" spans="2:12">
      <c r="B1504" s="326"/>
      <c r="C1504" s="309" t="s">
        <v>4929</v>
      </c>
      <c r="D1504" s="310"/>
      <c r="E1504" s="309"/>
      <c r="F1504" s="309"/>
      <c r="G1504" s="309"/>
      <c r="H1504" s="316">
        <v>12037978879</v>
      </c>
      <c r="I1504" s="321"/>
      <c r="J1504" s="310"/>
      <c r="K1504" s="310"/>
      <c r="L1504" s="350" t="s">
        <v>825</v>
      </c>
    </row>
    <row r="1505" spans="2:12">
      <c r="B1505" s="326"/>
      <c r="C1505" s="309" t="s">
        <v>5435</v>
      </c>
      <c r="D1505" s="310"/>
      <c r="E1505" s="309"/>
      <c r="F1505" s="309"/>
      <c r="G1505" s="309"/>
      <c r="H1505" s="316">
        <v>26800000</v>
      </c>
      <c r="I1505" s="321"/>
      <c r="J1505" s="310"/>
      <c r="K1505" s="310"/>
      <c r="L1505" s="350" t="s">
        <v>825</v>
      </c>
    </row>
    <row r="1506" spans="2:12">
      <c r="B1506" s="326"/>
      <c r="C1506" s="309" t="s">
        <v>4881</v>
      </c>
      <c r="D1506" s="310"/>
      <c r="E1506" s="309"/>
      <c r="F1506" s="309"/>
      <c r="G1506" s="309"/>
      <c r="H1506" s="316">
        <v>2158464842</v>
      </c>
      <c r="I1506" s="321"/>
      <c r="J1506" s="310"/>
      <c r="K1506" s="310"/>
      <c r="L1506" s="350" t="s">
        <v>825</v>
      </c>
    </row>
    <row r="1507" spans="2:12">
      <c r="B1507" s="326"/>
      <c r="C1507" s="309" t="s">
        <v>4905</v>
      </c>
      <c r="D1507" s="310"/>
      <c r="E1507" s="309"/>
      <c r="F1507" s="309"/>
      <c r="G1507" s="309"/>
      <c r="H1507" s="316">
        <v>115767512</v>
      </c>
      <c r="I1507" s="321"/>
      <c r="J1507" s="310"/>
      <c r="K1507" s="310"/>
      <c r="L1507" s="350" t="s">
        <v>825</v>
      </c>
    </row>
    <row r="1508" spans="2:12">
      <c r="B1508" s="326"/>
      <c r="C1508" s="309" t="s">
        <v>5436</v>
      </c>
      <c r="D1508" s="310"/>
      <c r="E1508" s="309"/>
      <c r="F1508" s="309"/>
      <c r="G1508" s="309"/>
      <c r="H1508" s="316">
        <v>33571000</v>
      </c>
      <c r="I1508" s="321"/>
      <c r="J1508" s="310"/>
      <c r="K1508" s="310"/>
      <c r="L1508" s="350" t="s">
        <v>825</v>
      </c>
    </row>
    <row r="1509" spans="2:12">
      <c r="B1509" s="326"/>
      <c r="C1509" s="309" t="s">
        <v>458</v>
      </c>
      <c r="D1509" s="310"/>
      <c r="E1509" s="309"/>
      <c r="F1509" s="309"/>
      <c r="G1509" s="309"/>
      <c r="H1509" s="316">
        <v>3459847334</v>
      </c>
      <c r="I1509" s="321"/>
      <c r="J1509" s="310"/>
      <c r="K1509" s="310"/>
      <c r="L1509" s="350" t="s">
        <v>825</v>
      </c>
    </row>
    <row r="1510" spans="2:12">
      <c r="B1510" s="326"/>
      <c r="C1510" s="309" t="s">
        <v>4832</v>
      </c>
      <c r="D1510" s="310"/>
      <c r="E1510" s="309"/>
      <c r="F1510" s="309"/>
      <c r="G1510" s="309"/>
      <c r="H1510" s="316">
        <v>8799216407</v>
      </c>
      <c r="I1510" s="321"/>
      <c r="J1510" s="310"/>
      <c r="K1510" s="310"/>
      <c r="L1510" s="350" t="s">
        <v>825</v>
      </c>
    </row>
    <row r="1511" spans="2:12">
      <c r="B1511" s="326"/>
      <c r="C1511" s="309" t="s">
        <v>5437</v>
      </c>
      <c r="D1511" s="310"/>
      <c r="E1511" s="309"/>
      <c r="F1511" s="309"/>
      <c r="G1511" s="309"/>
      <c r="H1511" s="316">
        <v>60935311</v>
      </c>
      <c r="I1511" s="321"/>
      <c r="J1511" s="310"/>
      <c r="K1511" s="310"/>
      <c r="L1511" s="350" t="s">
        <v>825</v>
      </c>
    </row>
    <row r="1512" spans="2:12">
      <c r="B1512" s="326"/>
      <c r="C1512" s="309" t="s">
        <v>4842</v>
      </c>
      <c r="D1512" s="310"/>
      <c r="E1512" s="309"/>
      <c r="F1512" s="309"/>
      <c r="G1512" s="309"/>
      <c r="H1512" s="316">
        <v>2231663742</v>
      </c>
      <c r="I1512" s="321"/>
      <c r="J1512" s="310"/>
      <c r="K1512" s="310"/>
      <c r="L1512" s="350" t="s">
        <v>825</v>
      </c>
    </row>
    <row r="1513" spans="2:12">
      <c r="B1513" s="326"/>
      <c r="C1513" s="309" t="s">
        <v>4896</v>
      </c>
      <c r="D1513" s="310"/>
      <c r="E1513" s="309"/>
      <c r="F1513" s="309"/>
      <c r="G1513" s="309"/>
      <c r="H1513" s="316">
        <v>161517220</v>
      </c>
      <c r="I1513" s="321"/>
      <c r="J1513" s="310"/>
      <c r="K1513" s="310"/>
      <c r="L1513" s="350" t="s">
        <v>825</v>
      </c>
    </row>
    <row r="1514" spans="2:12">
      <c r="B1514" s="326"/>
      <c r="C1514" s="309" t="s">
        <v>4886</v>
      </c>
      <c r="D1514" s="310"/>
      <c r="E1514" s="309"/>
      <c r="F1514" s="309"/>
      <c r="G1514" s="309"/>
      <c r="H1514" s="316">
        <v>3627141162</v>
      </c>
      <c r="I1514" s="321"/>
      <c r="J1514" s="310"/>
      <c r="K1514" s="310"/>
      <c r="L1514" s="350" t="s">
        <v>825</v>
      </c>
    </row>
    <row r="1515" spans="2:12">
      <c r="B1515" s="326"/>
      <c r="C1515" s="309" t="s">
        <v>4958</v>
      </c>
      <c r="D1515" s="310"/>
      <c r="E1515" s="309"/>
      <c r="F1515" s="309"/>
      <c r="G1515" s="309"/>
      <c r="H1515" s="316">
        <v>25812500</v>
      </c>
      <c r="I1515" s="321"/>
      <c r="J1515" s="310"/>
      <c r="K1515" s="310"/>
      <c r="L1515" s="350" t="s">
        <v>825</v>
      </c>
    </row>
    <row r="1516" spans="2:12">
      <c r="B1516" s="326"/>
      <c r="C1516" s="309" t="s">
        <v>4953</v>
      </c>
      <c r="D1516" s="310"/>
      <c r="E1516" s="309"/>
      <c r="F1516" s="309"/>
      <c r="G1516" s="309"/>
      <c r="H1516" s="316">
        <v>40045990</v>
      </c>
      <c r="I1516" s="321"/>
      <c r="J1516" s="310"/>
      <c r="K1516" s="310"/>
      <c r="L1516" s="350" t="s">
        <v>825</v>
      </c>
    </row>
    <row r="1517" spans="2:12">
      <c r="B1517" s="326"/>
      <c r="C1517" s="309" t="s">
        <v>4949</v>
      </c>
      <c r="D1517" s="310"/>
      <c r="E1517" s="309"/>
      <c r="F1517" s="309"/>
      <c r="G1517" s="309"/>
      <c r="H1517" s="316">
        <v>174227000</v>
      </c>
      <c r="I1517" s="321"/>
      <c r="J1517" s="310"/>
      <c r="K1517" s="310"/>
      <c r="L1517" s="350" t="s">
        <v>825</v>
      </c>
    </row>
    <row r="1518" spans="2:12">
      <c r="B1518" s="326"/>
      <c r="C1518" s="309" t="s">
        <v>5438</v>
      </c>
      <c r="D1518" s="310"/>
      <c r="E1518" s="309"/>
      <c r="F1518" s="309"/>
      <c r="G1518" s="309"/>
      <c r="H1518" s="316">
        <v>25063200</v>
      </c>
      <c r="I1518" s="321"/>
      <c r="J1518" s="310"/>
      <c r="K1518" s="310"/>
      <c r="L1518" s="350" t="s">
        <v>825</v>
      </c>
    </row>
    <row r="1519" spans="2:12">
      <c r="B1519" s="326"/>
      <c r="C1519" s="309" t="s">
        <v>5439</v>
      </c>
      <c r="D1519" s="310"/>
      <c r="E1519" s="309"/>
      <c r="F1519" s="309"/>
      <c r="G1519" s="309"/>
      <c r="H1519" s="316">
        <v>2239858943</v>
      </c>
      <c r="I1519" s="321"/>
      <c r="J1519" s="310"/>
      <c r="K1519" s="310"/>
      <c r="L1519" s="350" t="s">
        <v>825</v>
      </c>
    </row>
    <row r="1520" spans="2:12">
      <c r="B1520" s="326"/>
      <c r="C1520" s="309" t="s">
        <v>4836</v>
      </c>
      <c r="D1520" s="310"/>
      <c r="E1520" s="309"/>
      <c r="F1520" s="309"/>
      <c r="G1520" s="309"/>
      <c r="H1520" s="316">
        <v>29157210</v>
      </c>
      <c r="I1520" s="321"/>
      <c r="J1520" s="310"/>
      <c r="K1520" s="310"/>
      <c r="L1520" s="350" t="s">
        <v>825</v>
      </c>
    </row>
    <row r="1521" spans="2:12">
      <c r="B1521" s="326"/>
      <c r="C1521" s="309" t="s">
        <v>5440</v>
      </c>
      <c r="D1521" s="310"/>
      <c r="E1521" s="309"/>
      <c r="F1521" s="309"/>
      <c r="G1521" s="309"/>
      <c r="H1521" s="316">
        <v>45552974</v>
      </c>
      <c r="I1521" s="321"/>
      <c r="J1521" s="310"/>
      <c r="K1521" s="310"/>
      <c r="L1521" s="350" t="s">
        <v>825</v>
      </c>
    </row>
    <row r="1522" spans="2:12">
      <c r="B1522" s="326"/>
      <c r="C1522" s="309" t="s">
        <v>4877</v>
      </c>
      <c r="D1522" s="310"/>
      <c r="E1522" s="309"/>
      <c r="F1522" s="309"/>
      <c r="G1522" s="309"/>
      <c r="H1522" s="316">
        <v>94067712</v>
      </c>
      <c r="I1522" s="321"/>
      <c r="J1522" s="310"/>
      <c r="K1522" s="310"/>
      <c r="L1522" s="350" t="s">
        <v>825</v>
      </c>
    </row>
    <row r="1523" spans="2:12">
      <c r="B1523" s="326"/>
      <c r="C1523" s="309" t="s">
        <v>4888</v>
      </c>
      <c r="D1523" s="310"/>
      <c r="E1523" s="309"/>
      <c r="F1523" s="309"/>
      <c r="G1523" s="309"/>
      <c r="H1523" s="316">
        <v>53855200</v>
      </c>
      <c r="I1523" s="321"/>
      <c r="J1523" s="310"/>
      <c r="K1523" s="310"/>
      <c r="L1523" s="350" t="s">
        <v>825</v>
      </c>
    </row>
    <row r="1524" spans="2:12">
      <c r="B1524" s="326"/>
      <c r="C1524" s="309" t="s">
        <v>4858</v>
      </c>
      <c r="D1524" s="310"/>
      <c r="E1524" s="309"/>
      <c r="F1524" s="309"/>
      <c r="G1524" s="309"/>
      <c r="H1524" s="316">
        <v>39056602</v>
      </c>
      <c r="I1524" s="321"/>
      <c r="J1524" s="310"/>
      <c r="K1524" s="310"/>
      <c r="L1524" s="350" t="s">
        <v>825</v>
      </c>
    </row>
    <row r="1525" spans="2:12">
      <c r="B1525" s="326"/>
      <c r="C1525" s="309" t="s">
        <v>463</v>
      </c>
      <c r="D1525" s="310"/>
      <c r="E1525" s="309"/>
      <c r="F1525" s="309"/>
      <c r="G1525" s="309"/>
      <c r="H1525" s="316">
        <v>75063689</v>
      </c>
      <c r="I1525" s="321"/>
      <c r="J1525" s="310"/>
      <c r="K1525" s="310"/>
      <c r="L1525" s="350" t="s">
        <v>825</v>
      </c>
    </row>
    <row r="1526" spans="2:12">
      <c r="B1526" s="326"/>
      <c r="C1526" s="309" t="s">
        <v>465</v>
      </c>
      <c r="D1526" s="310"/>
      <c r="E1526" s="309"/>
      <c r="F1526" s="309"/>
      <c r="G1526" s="309"/>
      <c r="H1526" s="316">
        <v>2288315246</v>
      </c>
      <c r="I1526" s="321"/>
      <c r="J1526" s="310"/>
      <c r="K1526" s="310"/>
      <c r="L1526" s="350" t="s">
        <v>825</v>
      </c>
    </row>
    <row r="1527" spans="2:12">
      <c r="B1527" s="326"/>
      <c r="C1527" s="309" t="s">
        <v>4961</v>
      </c>
      <c r="D1527" s="310"/>
      <c r="E1527" s="309"/>
      <c r="F1527" s="309"/>
      <c r="G1527" s="309"/>
      <c r="H1527" s="316">
        <v>871355070</v>
      </c>
      <c r="I1527" s="321"/>
      <c r="J1527" s="310"/>
      <c r="K1527" s="310"/>
      <c r="L1527" s="350" t="s">
        <v>825</v>
      </c>
    </row>
    <row r="1528" spans="2:12">
      <c r="B1528" s="326"/>
      <c r="C1528" s="309" t="s">
        <v>4945</v>
      </c>
      <c r="D1528" s="310"/>
      <c r="E1528" s="309"/>
      <c r="F1528" s="309"/>
      <c r="G1528" s="309"/>
      <c r="H1528" s="316">
        <v>266407007</v>
      </c>
      <c r="I1528" s="321"/>
      <c r="J1528" s="310"/>
      <c r="K1528" s="310"/>
      <c r="L1528" s="350" t="s">
        <v>825</v>
      </c>
    </row>
    <row r="1529" spans="2:12">
      <c r="B1529" s="326"/>
      <c r="C1529" s="309" t="s">
        <v>4980</v>
      </c>
      <c r="D1529" s="310"/>
      <c r="E1529" s="309"/>
      <c r="F1529" s="309"/>
      <c r="G1529" s="309"/>
      <c r="H1529" s="316">
        <v>497368584</v>
      </c>
      <c r="I1529" s="321"/>
      <c r="J1529" s="310"/>
      <c r="K1529" s="310"/>
      <c r="L1529" s="350" t="s">
        <v>825</v>
      </c>
    </row>
    <row r="1530" spans="2:12">
      <c r="B1530" s="326"/>
      <c r="C1530" s="309" t="s">
        <v>4831</v>
      </c>
      <c r="D1530" s="310"/>
      <c r="E1530" s="309"/>
      <c r="F1530" s="309"/>
      <c r="G1530" s="309"/>
      <c r="H1530" s="316">
        <v>750156723</v>
      </c>
      <c r="I1530" s="321"/>
      <c r="J1530" s="310"/>
      <c r="K1530" s="310"/>
      <c r="L1530" s="350" t="s">
        <v>825</v>
      </c>
    </row>
    <row r="1531" spans="2:12">
      <c r="B1531" s="326"/>
      <c r="C1531" s="309" t="s">
        <v>4865</v>
      </c>
      <c r="D1531" s="310"/>
      <c r="E1531" s="309"/>
      <c r="F1531" s="309"/>
      <c r="G1531" s="309"/>
      <c r="H1531" s="316">
        <v>6055027336</v>
      </c>
      <c r="I1531" s="321"/>
      <c r="J1531" s="310"/>
      <c r="K1531" s="310"/>
      <c r="L1531" s="350" t="s">
        <v>825</v>
      </c>
    </row>
    <row r="1532" spans="2:12">
      <c r="B1532" s="326"/>
      <c r="C1532" s="309" t="s">
        <v>4821</v>
      </c>
      <c r="D1532" s="310"/>
      <c r="E1532" s="309"/>
      <c r="F1532" s="309"/>
      <c r="G1532" s="309"/>
      <c r="H1532" s="316">
        <v>55230914</v>
      </c>
      <c r="I1532" s="321"/>
      <c r="J1532" s="310"/>
      <c r="K1532" s="310"/>
      <c r="L1532" s="350" t="s">
        <v>825</v>
      </c>
    </row>
    <row r="1533" spans="2:12">
      <c r="B1533" s="326"/>
      <c r="C1533" s="309" t="s">
        <v>5441</v>
      </c>
      <c r="D1533" s="310"/>
      <c r="E1533" s="309"/>
      <c r="F1533" s="309"/>
      <c r="G1533" s="309"/>
      <c r="H1533" s="316">
        <v>34016081</v>
      </c>
      <c r="I1533" s="321"/>
      <c r="J1533" s="310"/>
      <c r="K1533" s="310"/>
      <c r="L1533" s="350" t="s">
        <v>825</v>
      </c>
    </row>
    <row r="1534" spans="2:12">
      <c r="B1534" s="326"/>
      <c r="C1534" s="309" t="s">
        <v>4990</v>
      </c>
      <c r="D1534" s="310"/>
      <c r="E1534" s="309"/>
      <c r="F1534" s="309"/>
      <c r="G1534" s="309"/>
      <c r="H1534" s="316">
        <v>27848000</v>
      </c>
      <c r="I1534" s="321"/>
      <c r="J1534" s="310"/>
      <c r="K1534" s="310"/>
      <c r="L1534" s="350" t="s">
        <v>825</v>
      </c>
    </row>
    <row r="1535" spans="2:12">
      <c r="B1535" s="326"/>
      <c r="C1535" s="309" t="s">
        <v>4930</v>
      </c>
      <c r="D1535" s="310"/>
      <c r="E1535" s="309"/>
      <c r="F1535" s="309"/>
      <c r="G1535" s="309"/>
      <c r="H1535" s="316">
        <v>2040650466</v>
      </c>
      <c r="I1535" s="321"/>
      <c r="J1535" s="310"/>
      <c r="K1535" s="310"/>
      <c r="L1535" s="350" t="s">
        <v>825</v>
      </c>
    </row>
    <row r="1536" spans="2:12">
      <c r="B1536" s="326"/>
      <c r="C1536" s="309" t="s">
        <v>5442</v>
      </c>
      <c r="D1536" s="310"/>
      <c r="E1536" s="309"/>
      <c r="F1536" s="309"/>
      <c r="G1536" s="309"/>
      <c r="H1536" s="316">
        <v>38783764</v>
      </c>
      <c r="I1536" s="321"/>
      <c r="J1536" s="310"/>
      <c r="K1536" s="310"/>
      <c r="L1536" s="350" t="s">
        <v>825</v>
      </c>
    </row>
    <row r="1537" spans="2:12">
      <c r="B1537" s="326"/>
      <c r="C1537" s="309" t="s">
        <v>4872</v>
      </c>
      <c r="D1537" s="310"/>
      <c r="E1537" s="309"/>
      <c r="F1537" s="309"/>
      <c r="G1537" s="309"/>
      <c r="H1537" s="316">
        <v>2261118178</v>
      </c>
      <c r="I1537" s="321"/>
      <c r="J1537" s="310"/>
      <c r="K1537" s="310"/>
      <c r="L1537" s="350" t="s">
        <v>825</v>
      </c>
    </row>
    <row r="1538" spans="2:12">
      <c r="B1538" s="326"/>
      <c r="C1538" s="309" t="s">
        <v>5443</v>
      </c>
      <c r="D1538" s="310"/>
      <c r="E1538" s="309"/>
      <c r="F1538" s="309"/>
      <c r="G1538" s="309"/>
      <c r="H1538" s="316">
        <v>178236620</v>
      </c>
      <c r="I1538" s="321"/>
      <c r="J1538" s="310"/>
      <c r="K1538" s="310"/>
      <c r="L1538" s="350" t="s">
        <v>825</v>
      </c>
    </row>
    <row r="1539" spans="2:12">
      <c r="B1539" s="326"/>
      <c r="C1539" s="309" t="s">
        <v>5444</v>
      </c>
      <c r="D1539" s="310"/>
      <c r="E1539" s="309"/>
      <c r="F1539" s="309"/>
      <c r="G1539" s="309"/>
      <c r="H1539" s="316">
        <v>49468574</v>
      </c>
      <c r="I1539" s="321"/>
      <c r="J1539" s="310"/>
      <c r="K1539" s="310"/>
      <c r="L1539" s="350" t="s">
        <v>825</v>
      </c>
    </row>
    <row r="1540" spans="2:12">
      <c r="B1540" s="326"/>
      <c r="C1540" s="309" t="s">
        <v>5445</v>
      </c>
      <c r="D1540" s="310"/>
      <c r="E1540" s="309"/>
      <c r="F1540" s="309"/>
      <c r="G1540" s="309"/>
      <c r="H1540" s="316">
        <v>1038789296</v>
      </c>
      <c r="I1540" s="321"/>
      <c r="J1540" s="310"/>
      <c r="K1540" s="310"/>
      <c r="L1540" s="350" t="s">
        <v>825</v>
      </c>
    </row>
    <row r="1541" spans="2:12">
      <c r="B1541" s="326"/>
      <c r="C1541" s="309" t="s">
        <v>4988</v>
      </c>
      <c r="D1541" s="310"/>
      <c r="E1541" s="309"/>
      <c r="F1541" s="309"/>
      <c r="G1541" s="309"/>
      <c r="H1541" s="316">
        <v>57051730</v>
      </c>
      <c r="I1541" s="321"/>
      <c r="J1541" s="310"/>
      <c r="K1541" s="310"/>
      <c r="L1541" s="350" t="s">
        <v>825</v>
      </c>
    </row>
    <row r="1542" spans="2:12">
      <c r="B1542" s="326"/>
      <c r="C1542" s="309" t="s">
        <v>4899</v>
      </c>
      <c r="D1542" s="310"/>
      <c r="E1542" s="309"/>
      <c r="F1542" s="309"/>
      <c r="G1542" s="309"/>
      <c r="H1542" s="316">
        <v>2686575794</v>
      </c>
      <c r="I1542" s="321"/>
      <c r="J1542" s="310"/>
      <c r="K1542" s="310"/>
      <c r="L1542" s="350" t="s">
        <v>825</v>
      </c>
    </row>
    <row r="1543" spans="2:12">
      <c r="B1543" s="326"/>
      <c r="C1543" s="309" t="s">
        <v>4864</v>
      </c>
      <c r="D1543" s="310"/>
      <c r="E1543" s="309"/>
      <c r="F1543" s="309"/>
      <c r="G1543" s="309"/>
      <c r="H1543" s="316">
        <v>2870464658</v>
      </c>
      <c r="I1543" s="321"/>
      <c r="J1543" s="310"/>
      <c r="K1543" s="310"/>
      <c r="L1543" s="350" t="s">
        <v>825</v>
      </c>
    </row>
    <row r="1544" spans="2:12">
      <c r="B1544" s="326"/>
      <c r="C1544" s="309" t="s">
        <v>4943</v>
      </c>
      <c r="D1544" s="310"/>
      <c r="E1544" s="309"/>
      <c r="F1544" s="309"/>
      <c r="G1544" s="309"/>
      <c r="H1544" s="316">
        <v>869861400</v>
      </c>
      <c r="I1544" s="321"/>
      <c r="J1544" s="310"/>
      <c r="K1544" s="310"/>
      <c r="L1544" s="350" t="s">
        <v>825</v>
      </c>
    </row>
    <row r="1545" spans="2:12">
      <c r="B1545" s="326"/>
      <c r="C1545" s="309" t="s">
        <v>5446</v>
      </c>
      <c r="D1545" s="310"/>
      <c r="E1545" s="309"/>
      <c r="F1545" s="309"/>
      <c r="G1545" s="309"/>
      <c r="H1545" s="316">
        <v>3671101596</v>
      </c>
      <c r="I1545" s="321"/>
      <c r="J1545" s="310"/>
      <c r="K1545" s="310"/>
      <c r="L1545" s="350" t="s">
        <v>825</v>
      </c>
    </row>
    <row r="1546" spans="2:12">
      <c r="B1546" s="326"/>
      <c r="C1546" s="309" t="s">
        <v>5447</v>
      </c>
      <c r="D1546" s="310"/>
      <c r="E1546" s="309"/>
      <c r="F1546" s="309"/>
      <c r="G1546" s="309"/>
      <c r="H1546" s="316">
        <v>358320508</v>
      </c>
      <c r="I1546" s="321"/>
      <c r="J1546" s="310"/>
      <c r="K1546" s="310"/>
      <c r="L1546" s="350" t="s">
        <v>825</v>
      </c>
    </row>
    <row r="1547" spans="2:12">
      <c r="B1547" s="326"/>
      <c r="C1547" s="309" t="s">
        <v>4272</v>
      </c>
      <c r="D1547" s="310"/>
      <c r="E1547" s="309"/>
      <c r="F1547" s="309"/>
      <c r="G1547" s="309"/>
      <c r="H1547" s="316">
        <v>431880000</v>
      </c>
      <c r="I1547" s="321"/>
      <c r="J1547" s="310"/>
      <c r="K1547" s="310"/>
      <c r="L1547" s="350" t="s">
        <v>825</v>
      </c>
    </row>
    <row r="1548" spans="2:12">
      <c r="B1548" s="326"/>
      <c r="C1548" s="309" t="s">
        <v>5448</v>
      </c>
      <c r="D1548" s="310"/>
      <c r="E1548" s="309"/>
      <c r="F1548" s="309"/>
      <c r="G1548" s="309"/>
      <c r="H1548" s="316">
        <v>3461499660</v>
      </c>
      <c r="I1548" s="321"/>
      <c r="J1548" s="310"/>
      <c r="K1548" s="310"/>
      <c r="L1548" s="350" t="s">
        <v>825</v>
      </c>
    </row>
    <row r="1549" spans="2:12">
      <c r="B1549" s="326"/>
      <c r="C1549" s="309" t="s">
        <v>297</v>
      </c>
      <c r="D1549" s="310"/>
      <c r="E1549" s="309"/>
      <c r="F1549" s="309"/>
      <c r="G1549" s="309"/>
      <c r="H1549" s="316">
        <v>32596050</v>
      </c>
      <c r="I1549" s="321"/>
      <c r="J1549" s="310"/>
      <c r="K1549" s="310"/>
      <c r="L1549" s="350" t="s">
        <v>825</v>
      </c>
    </row>
    <row r="1550" spans="2:12">
      <c r="B1550" s="326"/>
      <c r="C1550" s="309" t="s">
        <v>5449</v>
      </c>
      <c r="D1550" s="310"/>
      <c r="E1550" s="309"/>
      <c r="F1550" s="309"/>
      <c r="G1550" s="309"/>
      <c r="H1550" s="316">
        <v>918748214</v>
      </c>
      <c r="I1550" s="321"/>
      <c r="J1550" s="310"/>
      <c r="K1550" s="310"/>
      <c r="L1550" s="350" t="s">
        <v>825</v>
      </c>
    </row>
    <row r="1551" spans="2:12">
      <c r="B1551" s="326"/>
      <c r="C1551" s="309" t="s">
        <v>5450</v>
      </c>
      <c r="D1551" s="310"/>
      <c r="E1551" s="309"/>
      <c r="F1551" s="309"/>
      <c r="G1551" s="309"/>
      <c r="H1551" s="316">
        <v>93000000</v>
      </c>
      <c r="I1551" s="321"/>
      <c r="J1551" s="310"/>
      <c r="K1551" s="310"/>
      <c r="L1551" s="350" t="s">
        <v>825</v>
      </c>
    </row>
    <row r="1552" spans="2:12">
      <c r="B1552" s="326"/>
      <c r="C1552" s="309" t="s">
        <v>5451</v>
      </c>
      <c r="D1552" s="310"/>
      <c r="E1552" s="309"/>
      <c r="F1552" s="309"/>
      <c r="G1552" s="309"/>
      <c r="H1552" s="316">
        <v>2526799190</v>
      </c>
      <c r="I1552" s="321"/>
      <c r="J1552" s="310"/>
      <c r="K1552" s="310"/>
      <c r="L1552" s="350" t="s">
        <v>825</v>
      </c>
    </row>
    <row r="1553" spans="2:12">
      <c r="B1553" s="326"/>
      <c r="C1553" s="309" t="s">
        <v>5452</v>
      </c>
      <c r="D1553" s="310"/>
      <c r="E1553" s="309"/>
      <c r="F1553" s="309"/>
      <c r="G1553" s="309"/>
      <c r="H1553" s="316">
        <v>60988005</v>
      </c>
      <c r="I1553" s="321"/>
      <c r="J1553" s="310"/>
      <c r="K1553" s="310"/>
      <c r="L1553" s="350" t="s">
        <v>825</v>
      </c>
    </row>
    <row r="1554" spans="2:12">
      <c r="B1554" s="326"/>
      <c r="C1554" s="309" t="s">
        <v>4828</v>
      </c>
      <c r="D1554" s="310"/>
      <c r="E1554" s="309"/>
      <c r="F1554" s="309"/>
      <c r="G1554" s="309"/>
      <c r="H1554" s="316">
        <v>1277506854</v>
      </c>
      <c r="I1554" s="321"/>
      <c r="J1554" s="310"/>
      <c r="K1554" s="310"/>
      <c r="L1554" s="350" t="s">
        <v>825</v>
      </c>
    </row>
    <row r="1555" spans="2:12">
      <c r="B1555" s="326"/>
      <c r="C1555" s="309" t="s">
        <v>5453</v>
      </c>
      <c r="D1555" s="310"/>
      <c r="E1555" s="309"/>
      <c r="F1555" s="309"/>
      <c r="G1555" s="309"/>
      <c r="H1555" s="316">
        <v>528515269</v>
      </c>
      <c r="I1555" s="321"/>
      <c r="J1555" s="310"/>
      <c r="K1555" s="310"/>
      <c r="L1555" s="350" t="s">
        <v>825</v>
      </c>
    </row>
    <row r="1556" spans="2:12">
      <c r="B1556" s="326"/>
      <c r="C1556" s="309" t="s">
        <v>4830</v>
      </c>
      <c r="D1556" s="310"/>
      <c r="E1556" s="309"/>
      <c r="F1556" s="309"/>
      <c r="G1556" s="309"/>
      <c r="H1556" s="316">
        <v>2278527799</v>
      </c>
      <c r="I1556" s="321"/>
      <c r="J1556" s="310"/>
      <c r="K1556" s="310"/>
      <c r="L1556" s="350" t="s">
        <v>825</v>
      </c>
    </row>
    <row r="1557" spans="2:12">
      <c r="B1557" s="326"/>
      <c r="C1557" s="309" t="s">
        <v>4866</v>
      </c>
      <c r="D1557" s="310"/>
      <c r="E1557" s="309"/>
      <c r="F1557" s="309"/>
      <c r="G1557" s="309"/>
      <c r="H1557" s="316">
        <v>18121923417</v>
      </c>
      <c r="I1557" s="321"/>
      <c r="J1557" s="310"/>
      <c r="K1557" s="310"/>
      <c r="L1557" s="350" t="s">
        <v>825</v>
      </c>
    </row>
    <row r="1558" spans="2:12">
      <c r="B1558" s="326"/>
      <c r="C1558" s="309" t="s">
        <v>5454</v>
      </c>
      <c r="D1558" s="310"/>
      <c r="E1558" s="309"/>
      <c r="F1558" s="309"/>
      <c r="G1558" s="309"/>
      <c r="H1558" s="316">
        <v>33730536</v>
      </c>
      <c r="I1558" s="321"/>
      <c r="J1558" s="310"/>
      <c r="K1558" s="310"/>
      <c r="L1558" s="350" t="s">
        <v>825</v>
      </c>
    </row>
    <row r="1559" spans="2:12">
      <c r="B1559" s="326"/>
      <c r="C1559" s="309" t="s">
        <v>4401</v>
      </c>
      <c r="D1559" s="310"/>
      <c r="E1559" s="309"/>
      <c r="F1559" s="309"/>
      <c r="G1559" s="309"/>
      <c r="H1559" s="316">
        <v>1766358040</v>
      </c>
      <c r="I1559" s="321"/>
      <c r="J1559" s="310"/>
      <c r="K1559" s="310"/>
      <c r="L1559" s="350" t="s">
        <v>825</v>
      </c>
    </row>
    <row r="1560" spans="2:12">
      <c r="B1560" s="326"/>
      <c r="C1560" s="309" t="s">
        <v>4846</v>
      </c>
      <c r="D1560" s="310"/>
      <c r="E1560" s="309"/>
      <c r="F1560" s="309"/>
      <c r="G1560" s="309"/>
      <c r="H1560" s="316">
        <v>56412178918</v>
      </c>
      <c r="I1560" s="321"/>
      <c r="J1560" s="310"/>
      <c r="K1560" s="310"/>
      <c r="L1560" s="350" t="s">
        <v>825</v>
      </c>
    </row>
    <row r="1561" spans="2:12">
      <c r="B1561" s="326"/>
      <c r="C1561" s="309" t="s">
        <v>4898</v>
      </c>
      <c r="D1561" s="310"/>
      <c r="E1561" s="309"/>
      <c r="F1561" s="309"/>
      <c r="G1561" s="309"/>
      <c r="H1561" s="316">
        <v>4901215789</v>
      </c>
      <c r="I1561" s="321"/>
      <c r="J1561" s="310"/>
      <c r="K1561" s="310"/>
      <c r="L1561" s="350" t="s">
        <v>825</v>
      </c>
    </row>
    <row r="1562" spans="2:12">
      <c r="B1562" s="326"/>
      <c r="C1562" s="309" t="s">
        <v>4890</v>
      </c>
      <c r="D1562" s="310"/>
      <c r="E1562" s="309"/>
      <c r="F1562" s="309"/>
      <c r="G1562" s="309"/>
      <c r="H1562" s="316">
        <v>86604625</v>
      </c>
      <c r="I1562" s="321"/>
      <c r="J1562" s="310"/>
      <c r="K1562" s="310"/>
      <c r="L1562" s="350" t="s">
        <v>825</v>
      </c>
    </row>
    <row r="1563" spans="2:12">
      <c r="B1563" s="326"/>
      <c r="C1563" s="309" t="s">
        <v>4984</v>
      </c>
      <c r="D1563" s="310"/>
      <c r="E1563" s="309"/>
      <c r="F1563" s="309"/>
      <c r="G1563" s="309"/>
      <c r="H1563" s="316">
        <v>122084353</v>
      </c>
      <c r="I1563" s="321"/>
      <c r="J1563" s="310"/>
      <c r="K1563" s="310"/>
      <c r="L1563" s="350" t="s">
        <v>825</v>
      </c>
    </row>
    <row r="1564" spans="2:12">
      <c r="B1564" s="326"/>
      <c r="C1564" s="309" t="s">
        <v>5455</v>
      </c>
      <c r="D1564" s="310"/>
      <c r="E1564" s="309"/>
      <c r="F1564" s="309"/>
      <c r="G1564" s="309"/>
      <c r="H1564" s="316">
        <v>38977200</v>
      </c>
      <c r="I1564" s="321"/>
      <c r="J1564" s="310"/>
      <c r="K1564" s="310"/>
      <c r="L1564" s="350" t="s">
        <v>825</v>
      </c>
    </row>
    <row r="1565" spans="2:12">
      <c r="B1565" s="326"/>
      <c r="C1565" s="309" t="s">
        <v>4827</v>
      </c>
      <c r="D1565" s="310"/>
      <c r="E1565" s="309"/>
      <c r="F1565" s="309"/>
      <c r="G1565" s="309"/>
      <c r="H1565" s="316">
        <v>1160591102</v>
      </c>
      <c r="I1565" s="321"/>
      <c r="J1565" s="310"/>
      <c r="K1565" s="310"/>
      <c r="L1565" s="350" t="s">
        <v>825</v>
      </c>
    </row>
    <row r="1566" spans="2:12">
      <c r="B1566" s="326"/>
      <c r="C1566" s="309" t="s">
        <v>4834</v>
      </c>
      <c r="D1566" s="310"/>
      <c r="E1566" s="309"/>
      <c r="F1566" s="309"/>
      <c r="G1566" s="309"/>
      <c r="H1566" s="316">
        <v>105494596</v>
      </c>
      <c r="I1566" s="321"/>
      <c r="J1566" s="310"/>
      <c r="K1566" s="310"/>
      <c r="L1566" s="350" t="s">
        <v>825</v>
      </c>
    </row>
    <row r="1567" spans="2:12">
      <c r="B1567" s="326"/>
      <c r="C1567" s="309" t="s">
        <v>5456</v>
      </c>
      <c r="D1567" s="310"/>
      <c r="E1567" s="309"/>
      <c r="F1567" s="309"/>
      <c r="G1567" s="309"/>
      <c r="H1567" s="316">
        <v>50273192</v>
      </c>
      <c r="I1567" s="321"/>
      <c r="J1567" s="310"/>
      <c r="K1567" s="310"/>
      <c r="L1567" s="350" t="s">
        <v>825</v>
      </c>
    </row>
    <row r="1568" spans="2:12">
      <c r="B1568" s="326"/>
      <c r="C1568" s="309" t="s">
        <v>4925</v>
      </c>
      <c r="D1568" s="310"/>
      <c r="E1568" s="309"/>
      <c r="F1568" s="309"/>
      <c r="G1568" s="309"/>
      <c r="H1568" s="316">
        <v>29500000</v>
      </c>
      <c r="I1568" s="321"/>
      <c r="J1568" s="310"/>
      <c r="K1568" s="310"/>
      <c r="L1568" s="350" t="s">
        <v>825</v>
      </c>
    </row>
    <row r="1569" spans="2:12">
      <c r="B1569" s="326"/>
      <c r="C1569" s="309" t="s">
        <v>5457</v>
      </c>
      <c r="D1569" s="310"/>
      <c r="E1569" s="309"/>
      <c r="F1569" s="309"/>
      <c r="G1569" s="309"/>
      <c r="H1569" s="316">
        <v>114411419</v>
      </c>
      <c r="I1569" s="321"/>
      <c r="J1569" s="310"/>
      <c r="K1569" s="310"/>
      <c r="L1569" s="350" t="s">
        <v>825</v>
      </c>
    </row>
    <row r="1570" spans="2:12">
      <c r="B1570" s="326"/>
      <c r="C1570" s="309" t="s">
        <v>5458</v>
      </c>
      <c r="D1570" s="310"/>
      <c r="E1570" s="309"/>
      <c r="F1570" s="309"/>
      <c r="G1570" s="309"/>
      <c r="H1570" s="316">
        <v>31883600</v>
      </c>
      <c r="I1570" s="321"/>
      <c r="J1570" s="310"/>
      <c r="K1570" s="310"/>
      <c r="L1570" s="350" t="s">
        <v>825</v>
      </c>
    </row>
    <row r="1571" spans="2:12">
      <c r="B1571" s="326"/>
      <c r="C1571" s="309" t="s">
        <v>5459</v>
      </c>
      <c r="D1571" s="310"/>
      <c r="E1571" s="309"/>
      <c r="F1571" s="309"/>
      <c r="G1571" s="309"/>
      <c r="H1571" s="316">
        <v>46974030</v>
      </c>
      <c r="I1571" s="321"/>
      <c r="J1571" s="310"/>
      <c r="K1571" s="310"/>
      <c r="L1571" s="350" t="s">
        <v>825</v>
      </c>
    </row>
    <row r="1572" spans="2:12">
      <c r="B1572" s="326"/>
      <c r="C1572" s="309" t="s">
        <v>4927</v>
      </c>
      <c r="D1572" s="310"/>
      <c r="E1572" s="309"/>
      <c r="F1572" s="309"/>
      <c r="G1572" s="309"/>
      <c r="H1572" s="316">
        <v>112504917</v>
      </c>
      <c r="I1572" s="321"/>
      <c r="J1572" s="310"/>
      <c r="K1572" s="310"/>
      <c r="L1572" s="350" t="s">
        <v>825</v>
      </c>
    </row>
    <row r="1573" spans="2:12">
      <c r="B1573" s="326"/>
      <c r="C1573" s="309" t="s">
        <v>5460</v>
      </c>
      <c r="D1573" s="310" t="s">
        <v>666</v>
      </c>
      <c r="E1573" s="309"/>
      <c r="F1573" s="309"/>
      <c r="G1573" s="309"/>
      <c r="H1573" s="316">
        <v>33267740</v>
      </c>
      <c r="I1573" s="321"/>
      <c r="J1573" s="310"/>
      <c r="K1573" s="310"/>
      <c r="L1573" s="350" t="s">
        <v>825</v>
      </c>
    </row>
    <row r="1574" spans="2:12">
      <c r="B1574" s="326"/>
      <c r="C1574" s="309" t="s">
        <v>5082</v>
      </c>
      <c r="D1574" s="310" t="s">
        <v>666</v>
      </c>
      <c r="E1574" s="309"/>
      <c r="F1574" s="309"/>
      <c r="G1574" s="309"/>
      <c r="H1574" s="316">
        <v>11037667737</v>
      </c>
      <c r="I1574" s="321"/>
      <c r="J1574" s="310"/>
      <c r="K1574" s="310"/>
      <c r="L1574" s="350" t="s">
        <v>825</v>
      </c>
    </row>
    <row r="1575" spans="2:12">
      <c r="B1575" s="326"/>
      <c r="C1575" s="309" t="s">
        <v>4907</v>
      </c>
      <c r="D1575" s="310" t="s">
        <v>666</v>
      </c>
      <c r="E1575" s="309"/>
      <c r="F1575" s="309"/>
      <c r="G1575" s="309"/>
      <c r="H1575" s="316">
        <v>35344899</v>
      </c>
      <c r="I1575" s="321"/>
      <c r="J1575" s="310"/>
      <c r="K1575" s="310"/>
      <c r="L1575" s="350" t="s">
        <v>825</v>
      </c>
    </row>
    <row r="1576" spans="2:12">
      <c r="B1576" s="326"/>
      <c r="C1576" s="309" t="s">
        <v>5461</v>
      </c>
      <c r="D1576" s="310" t="s">
        <v>666</v>
      </c>
      <c r="E1576" s="309"/>
      <c r="F1576" s="309"/>
      <c r="G1576" s="309"/>
      <c r="H1576" s="316">
        <v>44781413</v>
      </c>
      <c r="I1576" s="321"/>
      <c r="J1576" s="310"/>
      <c r="K1576" s="310"/>
      <c r="L1576" s="350" t="s">
        <v>825</v>
      </c>
    </row>
    <row r="1577" spans="2:12">
      <c r="B1577" s="326"/>
      <c r="C1577" s="309" t="s">
        <v>4840</v>
      </c>
      <c r="D1577" s="310" t="s">
        <v>666</v>
      </c>
      <c r="E1577" s="309"/>
      <c r="F1577" s="309"/>
      <c r="G1577" s="309"/>
      <c r="H1577" s="316">
        <v>2596835106</v>
      </c>
      <c r="I1577" s="321"/>
      <c r="J1577" s="310"/>
      <c r="K1577" s="310"/>
      <c r="L1577" s="350" t="s">
        <v>825</v>
      </c>
    </row>
    <row r="1578" spans="2:12">
      <c r="B1578" s="326"/>
      <c r="C1578" s="309" t="s">
        <v>4844</v>
      </c>
      <c r="D1578" s="310" t="s">
        <v>666</v>
      </c>
      <c r="E1578" s="309"/>
      <c r="F1578" s="309"/>
      <c r="G1578" s="309"/>
      <c r="H1578" s="316">
        <v>18600746926</v>
      </c>
      <c r="I1578" s="321"/>
      <c r="J1578" s="310"/>
      <c r="K1578" s="310"/>
      <c r="L1578" s="350" t="s">
        <v>825</v>
      </c>
    </row>
    <row r="1579" spans="2:12">
      <c r="B1579" s="326" t="s">
        <v>5462</v>
      </c>
      <c r="C1579" s="309" t="s">
        <v>4357</v>
      </c>
      <c r="D1579" s="310" t="s">
        <v>666</v>
      </c>
      <c r="E1579" s="309"/>
      <c r="F1579" s="309" t="s">
        <v>5463</v>
      </c>
      <c r="G1579" s="309"/>
      <c r="H1579" s="316">
        <v>26240000</v>
      </c>
      <c r="I1579" s="321">
        <v>26240000</v>
      </c>
      <c r="J1579" s="310"/>
      <c r="K1579" s="310"/>
      <c r="L1579" s="350" t="s">
        <v>650</v>
      </c>
    </row>
    <row r="1580" spans="2:12">
      <c r="B1580" s="326" t="s">
        <v>4268</v>
      </c>
      <c r="C1580" s="309" t="s">
        <v>5464</v>
      </c>
      <c r="D1580" s="310" t="s">
        <v>666</v>
      </c>
      <c r="E1580" s="309"/>
      <c r="F1580" s="309" t="s">
        <v>5465</v>
      </c>
      <c r="G1580" s="309"/>
      <c r="H1580" s="316">
        <v>27304804</v>
      </c>
      <c r="I1580" s="321">
        <v>27304804</v>
      </c>
      <c r="J1580" s="310"/>
      <c r="K1580" s="310"/>
      <c r="L1580" s="350" t="s">
        <v>650</v>
      </c>
    </row>
    <row r="1581" spans="2:12">
      <c r="B1581" s="326" t="s">
        <v>5466</v>
      </c>
      <c r="C1581" s="309" t="s">
        <v>5467</v>
      </c>
      <c r="D1581" s="310" t="s">
        <v>666</v>
      </c>
      <c r="E1581" s="309"/>
      <c r="F1581" s="309" t="s">
        <v>5468</v>
      </c>
      <c r="G1581" s="309"/>
      <c r="H1581" s="316">
        <v>28815600</v>
      </c>
      <c r="I1581" s="321">
        <v>28815600</v>
      </c>
      <c r="J1581" s="310"/>
      <c r="K1581" s="310"/>
      <c r="L1581" s="350" t="s">
        <v>650</v>
      </c>
    </row>
    <row r="1582" spans="2:12">
      <c r="B1582" s="326" t="s">
        <v>5469</v>
      </c>
      <c r="C1582" s="309" t="s">
        <v>5470</v>
      </c>
      <c r="D1582" s="310" t="s">
        <v>666</v>
      </c>
      <c r="E1582" s="309"/>
      <c r="F1582" s="309" t="s">
        <v>5404</v>
      </c>
      <c r="G1582" s="309" t="s">
        <v>5471</v>
      </c>
      <c r="H1582" s="316">
        <v>29288423</v>
      </c>
      <c r="I1582" s="321">
        <v>29288423</v>
      </c>
      <c r="J1582" s="310"/>
      <c r="K1582" s="310"/>
      <c r="L1582" s="350" t="s">
        <v>650</v>
      </c>
    </row>
    <row r="1583" spans="2:12">
      <c r="B1583" s="326" t="s">
        <v>5472</v>
      </c>
      <c r="C1583" s="309" t="s">
        <v>5473</v>
      </c>
      <c r="D1583" s="310" t="s">
        <v>666</v>
      </c>
      <c r="E1583" s="309"/>
      <c r="F1583" s="309" t="s">
        <v>5474</v>
      </c>
      <c r="G1583" s="309"/>
      <c r="H1583" s="316">
        <v>30109660</v>
      </c>
      <c r="I1583" s="321">
        <v>30109660</v>
      </c>
      <c r="J1583" s="310"/>
      <c r="K1583" s="310"/>
      <c r="L1583" s="350" t="s">
        <v>650</v>
      </c>
    </row>
    <row r="1584" spans="2:12">
      <c r="B1584" s="326" t="s">
        <v>3981</v>
      </c>
      <c r="C1584" s="309" t="s">
        <v>5475</v>
      </c>
      <c r="D1584" s="310" t="s">
        <v>666</v>
      </c>
      <c r="E1584" s="309"/>
      <c r="F1584" s="309" t="s">
        <v>5476</v>
      </c>
      <c r="G1584" s="309"/>
      <c r="H1584" s="316">
        <v>30314750</v>
      </c>
      <c r="I1584" s="321">
        <v>30314750</v>
      </c>
      <c r="J1584" s="310"/>
      <c r="K1584" s="310"/>
      <c r="L1584" s="350" t="s">
        <v>650</v>
      </c>
    </row>
    <row r="1585" spans="2:12">
      <c r="B1585" s="326" t="s">
        <v>5477</v>
      </c>
      <c r="C1585" s="309" t="s">
        <v>5478</v>
      </c>
      <c r="D1585" s="310" t="s">
        <v>666</v>
      </c>
      <c r="E1585" s="309"/>
      <c r="F1585" s="309" t="s">
        <v>5479</v>
      </c>
      <c r="G1585" s="309"/>
      <c r="H1585" s="316">
        <v>30536986</v>
      </c>
      <c r="I1585" s="321">
        <v>30536986</v>
      </c>
      <c r="J1585" s="310"/>
      <c r="K1585" s="310"/>
      <c r="L1585" s="350" t="s">
        <v>650</v>
      </c>
    </row>
    <row r="1586" spans="2:12">
      <c r="B1586" s="326" t="s">
        <v>5480</v>
      </c>
      <c r="C1586" s="309" t="s">
        <v>5481</v>
      </c>
      <c r="D1586" s="310" t="s">
        <v>666</v>
      </c>
      <c r="E1586" s="309"/>
      <c r="F1586" s="309" t="s">
        <v>5482</v>
      </c>
      <c r="G1586" s="309"/>
      <c r="H1586" s="316">
        <v>32095532</v>
      </c>
      <c r="I1586" s="321">
        <v>32095532</v>
      </c>
      <c r="J1586" s="310"/>
      <c r="K1586" s="310"/>
      <c r="L1586" s="350" t="s">
        <v>650</v>
      </c>
    </row>
    <row r="1587" spans="2:12">
      <c r="B1587" s="326" t="s">
        <v>5483</v>
      </c>
      <c r="C1587" s="309" t="s">
        <v>5484</v>
      </c>
      <c r="D1587" s="310" t="s">
        <v>666</v>
      </c>
      <c r="E1587" s="309"/>
      <c r="F1587" s="309" t="s">
        <v>5485</v>
      </c>
      <c r="G1587" s="309"/>
      <c r="H1587" s="316">
        <v>32562230</v>
      </c>
      <c r="I1587" s="321">
        <v>32562230</v>
      </c>
      <c r="J1587" s="310"/>
      <c r="K1587" s="310"/>
      <c r="L1587" s="350" t="s">
        <v>650</v>
      </c>
    </row>
    <row r="1588" spans="2:12">
      <c r="B1588" s="326" t="s">
        <v>5486</v>
      </c>
      <c r="C1588" s="309" t="s">
        <v>5487</v>
      </c>
      <c r="D1588" s="310" t="s">
        <v>666</v>
      </c>
      <c r="E1588" s="309"/>
      <c r="F1588" s="309" t="s">
        <v>5488</v>
      </c>
      <c r="G1588" s="309"/>
      <c r="H1588" s="316">
        <v>32943000</v>
      </c>
      <c r="I1588" s="321">
        <v>32943000</v>
      </c>
      <c r="J1588" s="310"/>
      <c r="K1588" s="310"/>
      <c r="L1588" s="350" t="s">
        <v>650</v>
      </c>
    </row>
    <row r="1589" spans="2:12">
      <c r="B1589" s="326" t="s">
        <v>5489</v>
      </c>
      <c r="C1589" s="309" t="s">
        <v>5490</v>
      </c>
      <c r="D1589" s="310" t="s">
        <v>666</v>
      </c>
      <c r="E1589" s="309"/>
      <c r="F1589" s="309" t="s">
        <v>5491</v>
      </c>
      <c r="G1589" s="309"/>
      <c r="H1589" s="316">
        <v>33973600</v>
      </c>
      <c r="I1589" s="321">
        <v>33973600</v>
      </c>
      <c r="J1589" s="310"/>
      <c r="K1589" s="310"/>
      <c r="L1589" s="350" t="s">
        <v>650</v>
      </c>
    </row>
    <row r="1590" spans="2:12">
      <c r="B1590" s="326" t="s">
        <v>5492</v>
      </c>
      <c r="C1590" s="309" t="s">
        <v>5493</v>
      </c>
      <c r="D1590" s="310" t="s">
        <v>666</v>
      </c>
      <c r="E1590" s="309"/>
      <c r="F1590" s="309" t="s">
        <v>5494</v>
      </c>
      <c r="G1590" s="309"/>
      <c r="H1590" s="316">
        <v>34228418</v>
      </c>
      <c r="I1590" s="321">
        <v>34228418</v>
      </c>
      <c r="J1590" s="310"/>
      <c r="K1590" s="310"/>
      <c r="L1590" s="350" t="s">
        <v>650</v>
      </c>
    </row>
    <row r="1591" spans="2:12">
      <c r="B1591" s="326" t="s">
        <v>5495</v>
      </c>
      <c r="C1591" s="309" t="s">
        <v>5496</v>
      </c>
      <c r="D1591" s="310" t="s">
        <v>666</v>
      </c>
      <c r="E1591" s="309"/>
      <c r="F1591" s="309" t="s">
        <v>5497</v>
      </c>
      <c r="G1591" s="309"/>
      <c r="H1591" s="316">
        <v>34771600</v>
      </c>
      <c r="I1591" s="321">
        <v>34771600</v>
      </c>
      <c r="J1591" s="310"/>
      <c r="K1591" s="310"/>
      <c r="L1591" s="350" t="s">
        <v>650</v>
      </c>
    </row>
    <row r="1592" spans="2:12">
      <c r="B1592" s="326" t="s">
        <v>5498</v>
      </c>
      <c r="C1592" s="309" t="s">
        <v>5499</v>
      </c>
      <c r="D1592" s="310" t="s">
        <v>666</v>
      </c>
      <c r="E1592" s="309"/>
      <c r="F1592" s="309" t="s">
        <v>5476</v>
      </c>
      <c r="G1592" s="309"/>
      <c r="H1592" s="316">
        <v>35348396</v>
      </c>
      <c r="I1592" s="321">
        <v>35348396</v>
      </c>
      <c r="J1592" s="310"/>
      <c r="K1592" s="310"/>
      <c r="L1592" s="350" t="s">
        <v>650</v>
      </c>
    </row>
    <row r="1593" spans="2:12">
      <c r="B1593" s="326" t="s">
        <v>4277</v>
      </c>
      <c r="C1593" s="309" t="s">
        <v>4278</v>
      </c>
      <c r="D1593" s="310" t="s">
        <v>666</v>
      </c>
      <c r="E1593" s="309"/>
      <c r="F1593" s="309" t="s">
        <v>5500</v>
      </c>
      <c r="G1593" s="309"/>
      <c r="H1593" s="316">
        <v>37746542</v>
      </c>
      <c r="I1593" s="321">
        <v>37746542</v>
      </c>
      <c r="J1593" s="310"/>
      <c r="K1593" s="310"/>
      <c r="L1593" s="350" t="s">
        <v>650</v>
      </c>
    </row>
    <row r="1594" spans="2:12">
      <c r="B1594" s="326" t="s">
        <v>4208</v>
      </c>
      <c r="C1594" s="309" t="s">
        <v>5501</v>
      </c>
      <c r="D1594" s="310" t="s">
        <v>666</v>
      </c>
      <c r="E1594" s="309"/>
      <c r="F1594" s="309" t="s">
        <v>5502</v>
      </c>
      <c r="G1594" s="309"/>
      <c r="H1594" s="316">
        <v>38483187</v>
      </c>
      <c r="I1594" s="321">
        <v>38483187</v>
      </c>
      <c r="J1594" s="310"/>
      <c r="K1594" s="310"/>
      <c r="L1594" s="350" t="s">
        <v>650</v>
      </c>
    </row>
    <row r="1595" spans="2:12">
      <c r="B1595" s="326" t="s">
        <v>4430</v>
      </c>
      <c r="C1595" s="309" t="s">
        <v>4431</v>
      </c>
      <c r="D1595" s="310" t="s">
        <v>666</v>
      </c>
      <c r="E1595" s="309"/>
      <c r="F1595" s="309" t="s">
        <v>5503</v>
      </c>
      <c r="G1595" s="309"/>
      <c r="H1595" s="316">
        <v>38641145</v>
      </c>
      <c r="I1595" s="321">
        <v>38641145</v>
      </c>
      <c r="J1595" s="310"/>
      <c r="K1595" s="310"/>
      <c r="L1595" s="350" t="s">
        <v>650</v>
      </c>
    </row>
    <row r="1596" spans="2:12">
      <c r="B1596" s="326" t="s">
        <v>5504</v>
      </c>
      <c r="C1596" s="309" t="s">
        <v>5505</v>
      </c>
      <c r="D1596" s="310" t="s">
        <v>666</v>
      </c>
      <c r="E1596" s="309"/>
      <c r="F1596" s="309" t="s">
        <v>5506</v>
      </c>
      <c r="G1596" s="309"/>
      <c r="H1596" s="316">
        <v>39298321</v>
      </c>
      <c r="I1596" s="321">
        <v>39298321</v>
      </c>
      <c r="J1596" s="310"/>
      <c r="K1596" s="310"/>
      <c r="L1596" s="350" t="s">
        <v>650</v>
      </c>
    </row>
    <row r="1597" spans="2:12">
      <c r="B1597" s="326" t="s">
        <v>4959</v>
      </c>
      <c r="C1597" s="309" t="s">
        <v>5507</v>
      </c>
      <c r="D1597" s="310" t="s">
        <v>666</v>
      </c>
      <c r="E1597" s="309"/>
      <c r="F1597" s="309" t="s">
        <v>5508</v>
      </c>
      <c r="G1597" s="309"/>
      <c r="H1597" s="316">
        <v>40047762</v>
      </c>
      <c r="I1597" s="321">
        <v>40047762</v>
      </c>
      <c r="J1597" s="310"/>
      <c r="K1597" s="310"/>
      <c r="L1597" s="350" t="s">
        <v>650</v>
      </c>
    </row>
    <row r="1598" spans="2:12">
      <c r="B1598" s="326" t="s">
        <v>4510</v>
      </c>
      <c r="C1598" s="309" t="s">
        <v>5509</v>
      </c>
      <c r="D1598" s="310" t="s">
        <v>666</v>
      </c>
      <c r="E1598" s="309"/>
      <c r="F1598" s="309" t="s">
        <v>5510</v>
      </c>
      <c r="G1598" s="309"/>
      <c r="H1598" s="316">
        <v>40329844</v>
      </c>
      <c r="I1598" s="321">
        <v>40329844</v>
      </c>
      <c r="J1598" s="310"/>
      <c r="K1598" s="310"/>
      <c r="L1598" s="350" t="s">
        <v>650</v>
      </c>
    </row>
    <row r="1599" spans="2:12">
      <c r="B1599" s="326" t="s">
        <v>5511</v>
      </c>
      <c r="C1599" s="309" t="s">
        <v>5512</v>
      </c>
      <c r="D1599" s="310" t="s">
        <v>666</v>
      </c>
      <c r="E1599" s="309"/>
      <c r="F1599" s="309" t="s">
        <v>5513</v>
      </c>
      <c r="G1599" s="309"/>
      <c r="H1599" s="316">
        <v>40726263</v>
      </c>
      <c r="I1599" s="321">
        <v>40726263</v>
      </c>
      <c r="J1599" s="310"/>
      <c r="K1599" s="310"/>
      <c r="L1599" s="350" t="s">
        <v>650</v>
      </c>
    </row>
    <row r="1600" spans="2:12">
      <c r="B1600" s="326" t="s">
        <v>5514</v>
      </c>
      <c r="C1600" s="309" t="s">
        <v>5515</v>
      </c>
      <c r="D1600" s="310" t="s">
        <v>666</v>
      </c>
      <c r="E1600" s="309"/>
      <c r="F1600" s="309" t="s">
        <v>5516</v>
      </c>
      <c r="G1600" s="309"/>
      <c r="H1600" s="316">
        <v>42173728</v>
      </c>
      <c r="I1600" s="321">
        <v>42173728</v>
      </c>
      <c r="J1600" s="310"/>
      <c r="K1600" s="310"/>
      <c r="L1600" s="350" t="s">
        <v>650</v>
      </c>
    </row>
    <row r="1601" spans="2:12">
      <c r="B1601" s="326" t="s">
        <v>4063</v>
      </c>
      <c r="C1601" s="309" t="s">
        <v>5517</v>
      </c>
      <c r="D1601" s="310" t="s">
        <v>666</v>
      </c>
      <c r="E1601" s="309"/>
      <c r="F1601" s="309" t="s">
        <v>5518</v>
      </c>
      <c r="G1601" s="309"/>
      <c r="H1601" s="316">
        <v>42852313</v>
      </c>
      <c r="I1601" s="321">
        <v>42852313</v>
      </c>
      <c r="J1601" s="310"/>
      <c r="K1601" s="310"/>
      <c r="L1601" s="350" t="s">
        <v>650</v>
      </c>
    </row>
    <row r="1602" spans="2:12">
      <c r="B1602" s="326" t="s">
        <v>5519</v>
      </c>
      <c r="C1602" s="309" t="s">
        <v>5403</v>
      </c>
      <c r="D1602" s="310" t="s">
        <v>666</v>
      </c>
      <c r="E1602" s="309"/>
      <c r="F1602" s="309" t="s">
        <v>5404</v>
      </c>
      <c r="G1602" s="309"/>
      <c r="H1602" s="316">
        <v>46941935</v>
      </c>
      <c r="I1602" s="321">
        <v>46941935</v>
      </c>
      <c r="J1602" s="310"/>
      <c r="K1602" s="310"/>
      <c r="L1602" s="350" t="s">
        <v>650</v>
      </c>
    </row>
    <row r="1603" spans="2:12" ht="26.4">
      <c r="B1603" s="326" t="s">
        <v>5519</v>
      </c>
      <c r="C1603" s="309" t="s">
        <v>4011</v>
      </c>
      <c r="D1603" s="310" t="s">
        <v>666</v>
      </c>
      <c r="E1603" s="309"/>
      <c r="F1603" s="309" t="s">
        <v>5520</v>
      </c>
      <c r="G1603" s="309"/>
      <c r="H1603" s="316">
        <v>47357350</v>
      </c>
      <c r="I1603" s="321">
        <v>47357350</v>
      </c>
      <c r="J1603" s="310"/>
      <c r="K1603" s="310"/>
      <c r="L1603" s="350" t="s">
        <v>650</v>
      </c>
    </row>
    <row r="1604" spans="2:12">
      <c r="B1604" s="326" t="s">
        <v>5521</v>
      </c>
      <c r="C1604" s="309" t="s">
        <v>5522</v>
      </c>
      <c r="D1604" s="310" t="s">
        <v>666</v>
      </c>
      <c r="E1604" s="309"/>
      <c r="F1604" s="309" t="s">
        <v>5411</v>
      </c>
      <c r="G1604" s="309"/>
      <c r="H1604" s="316">
        <v>47543514</v>
      </c>
      <c r="I1604" s="321">
        <v>47543514</v>
      </c>
      <c r="J1604" s="310"/>
      <c r="K1604" s="310"/>
      <c r="L1604" s="350" t="s">
        <v>650</v>
      </c>
    </row>
    <row r="1605" spans="2:12">
      <c r="B1605" s="326" t="s">
        <v>5519</v>
      </c>
      <c r="C1605" s="309" t="s">
        <v>5523</v>
      </c>
      <c r="D1605" s="310" t="s">
        <v>666</v>
      </c>
      <c r="E1605" s="309"/>
      <c r="F1605" s="309" t="s">
        <v>5524</v>
      </c>
      <c r="G1605" s="309"/>
      <c r="H1605" s="316">
        <v>48044000</v>
      </c>
      <c r="I1605" s="321">
        <v>48044000</v>
      </c>
      <c r="J1605" s="310"/>
      <c r="K1605" s="310"/>
      <c r="L1605" s="350" t="s">
        <v>650</v>
      </c>
    </row>
    <row r="1606" spans="2:12">
      <c r="B1606" s="326" t="s">
        <v>4427</v>
      </c>
      <c r="C1606" s="309" t="s">
        <v>5525</v>
      </c>
      <c r="D1606" s="310" t="s">
        <v>666</v>
      </c>
      <c r="E1606" s="309"/>
      <c r="F1606" s="309" t="s">
        <v>5524</v>
      </c>
      <c r="G1606" s="309"/>
      <c r="H1606" s="316">
        <v>48666732</v>
      </c>
      <c r="I1606" s="321">
        <v>48666732</v>
      </c>
      <c r="J1606" s="310"/>
      <c r="K1606" s="310"/>
      <c r="L1606" s="350" t="s">
        <v>650</v>
      </c>
    </row>
    <row r="1607" spans="2:12">
      <c r="B1607" s="326" t="s">
        <v>4829</v>
      </c>
      <c r="C1607" s="309" t="s">
        <v>5526</v>
      </c>
      <c r="D1607" s="310" t="s">
        <v>666</v>
      </c>
      <c r="E1607" s="309"/>
      <c r="F1607" s="309" t="s">
        <v>5500</v>
      </c>
      <c r="G1607" s="309"/>
      <c r="H1607" s="316">
        <v>53171519</v>
      </c>
      <c r="I1607" s="321">
        <v>53171519</v>
      </c>
      <c r="J1607" s="310"/>
      <c r="K1607" s="310"/>
      <c r="L1607" s="350" t="s">
        <v>650</v>
      </c>
    </row>
    <row r="1608" spans="2:12">
      <c r="B1608" s="326" t="s">
        <v>5519</v>
      </c>
      <c r="C1608" s="309" t="s">
        <v>5405</v>
      </c>
      <c r="D1608" s="310" t="s">
        <v>666</v>
      </c>
      <c r="E1608" s="309"/>
      <c r="F1608" s="309" t="s">
        <v>5404</v>
      </c>
      <c r="G1608" s="309"/>
      <c r="H1608" s="316">
        <v>56971935</v>
      </c>
      <c r="I1608" s="321">
        <v>56971935</v>
      </c>
      <c r="J1608" s="310"/>
      <c r="K1608" s="310"/>
      <c r="L1608" s="350" t="s">
        <v>650</v>
      </c>
    </row>
    <row r="1609" spans="2:12" ht="26.4">
      <c r="B1609" s="326" t="s">
        <v>4389</v>
      </c>
      <c r="C1609" s="309" t="s">
        <v>5527</v>
      </c>
      <c r="D1609" s="310" t="s">
        <v>666</v>
      </c>
      <c r="E1609" s="309"/>
      <c r="F1609" s="309" t="s">
        <v>5528</v>
      </c>
      <c r="G1609" s="309"/>
      <c r="H1609" s="316">
        <v>57207337</v>
      </c>
      <c r="I1609" s="321">
        <v>57207337</v>
      </c>
      <c r="J1609" s="310"/>
      <c r="K1609" s="310"/>
      <c r="L1609" s="350" t="s">
        <v>650</v>
      </c>
    </row>
    <row r="1610" spans="2:12">
      <c r="B1610" s="326" t="s">
        <v>5529</v>
      </c>
      <c r="C1610" s="309" t="s">
        <v>5530</v>
      </c>
      <c r="D1610" s="310" t="s">
        <v>666</v>
      </c>
      <c r="E1610" s="309"/>
      <c r="F1610" s="309" t="s">
        <v>5500</v>
      </c>
      <c r="G1610" s="309"/>
      <c r="H1610" s="316">
        <v>57998092</v>
      </c>
      <c r="I1610" s="321">
        <v>57998092</v>
      </c>
      <c r="J1610" s="310"/>
      <c r="K1610" s="310"/>
      <c r="L1610" s="350" t="s">
        <v>650</v>
      </c>
    </row>
    <row r="1611" spans="2:12">
      <c r="B1611" s="326" t="s">
        <v>5531</v>
      </c>
      <c r="C1611" s="309" t="s">
        <v>5532</v>
      </c>
      <c r="D1611" s="310" t="s">
        <v>666</v>
      </c>
      <c r="E1611" s="309"/>
      <c r="F1611" s="309" t="s">
        <v>5533</v>
      </c>
      <c r="G1611" s="309"/>
      <c r="H1611" s="316">
        <v>58042024</v>
      </c>
      <c r="I1611" s="321">
        <v>58042024</v>
      </c>
      <c r="J1611" s="310"/>
      <c r="K1611" s="310"/>
      <c r="L1611" s="350" t="s">
        <v>650</v>
      </c>
    </row>
    <row r="1612" spans="2:12" ht="26.4">
      <c r="B1612" s="326" t="s">
        <v>5534</v>
      </c>
      <c r="C1612" s="309" t="s">
        <v>5535</v>
      </c>
      <c r="D1612" s="310" t="s">
        <v>653</v>
      </c>
      <c r="E1612" s="309"/>
      <c r="F1612" s="309" t="s">
        <v>5536</v>
      </c>
      <c r="G1612" s="309"/>
      <c r="H1612" s="316">
        <v>59088894</v>
      </c>
      <c r="I1612" s="321">
        <v>59088894</v>
      </c>
      <c r="J1612" s="310"/>
      <c r="K1612" s="310"/>
      <c r="L1612" s="350" t="s">
        <v>650</v>
      </c>
    </row>
    <row r="1613" spans="2:12">
      <c r="B1613" s="326" t="s">
        <v>4677</v>
      </c>
      <c r="C1613" s="309" t="s">
        <v>4678</v>
      </c>
      <c r="D1613" s="310" t="s">
        <v>666</v>
      </c>
      <c r="E1613" s="309"/>
      <c r="F1613" s="309" t="s">
        <v>5419</v>
      </c>
      <c r="G1613" s="309"/>
      <c r="H1613" s="316">
        <v>62821915</v>
      </c>
      <c r="I1613" s="321">
        <v>62821915</v>
      </c>
      <c r="J1613" s="310"/>
      <c r="K1613" s="310"/>
      <c r="L1613" s="350" t="s">
        <v>650</v>
      </c>
    </row>
    <row r="1614" spans="2:12">
      <c r="B1614" s="326" t="s">
        <v>5537</v>
      </c>
      <c r="C1614" s="309" t="s">
        <v>5538</v>
      </c>
      <c r="D1614" s="310" t="s">
        <v>666</v>
      </c>
      <c r="E1614" s="309"/>
      <c r="F1614" s="309" t="s">
        <v>5500</v>
      </c>
      <c r="G1614" s="309"/>
      <c r="H1614" s="316">
        <v>70217646</v>
      </c>
      <c r="I1614" s="321">
        <v>70217646</v>
      </c>
      <c r="J1614" s="310"/>
      <c r="K1614" s="310"/>
      <c r="L1614" s="350" t="s">
        <v>650</v>
      </c>
    </row>
    <row r="1615" spans="2:12">
      <c r="B1615" s="326" t="s">
        <v>5539</v>
      </c>
      <c r="C1615" s="309" t="s">
        <v>5540</v>
      </c>
      <c r="D1615" s="310" t="s">
        <v>653</v>
      </c>
      <c r="E1615" s="309"/>
      <c r="F1615" s="309" t="s">
        <v>5500</v>
      </c>
      <c r="G1615" s="309"/>
      <c r="H1615" s="316">
        <v>71304390</v>
      </c>
      <c r="I1615" s="321">
        <v>71304390</v>
      </c>
      <c r="J1615" s="310"/>
      <c r="K1615" s="310"/>
      <c r="L1615" s="350" t="s">
        <v>650</v>
      </c>
    </row>
    <row r="1616" spans="2:12">
      <c r="B1616" s="326" t="s">
        <v>5541</v>
      </c>
      <c r="C1616" s="309" t="s">
        <v>5542</v>
      </c>
      <c r="D1616" s="310" t="s">
        <v>666</v>
      </c>
      <c r="E1616" s="309"/>
      <c r="F1616" s="309" t="s">
        <v>5500</v>
      </c>
      <c r="G1616" s="309"/>
      <c r="H1616" s="316">
        <v>72854066</v>
      </c>
      <c r="I1616" s="321">
        <v>72854066</v>
      </c>
      <c r="J1616" s="310"/>
      <c r="K1616" s="310"/>
      <c r="L1616" s="350" t="s">
        <v>650</v>
      </c>
    </row>
    <row r="1617" spans="2:12">
      <c r="B1617" s="326" t="s">
        <v>5543</v>
      </c>
      <c r="C1617" s="309" t="s">
        <v>5544</v>
      </c>
      <c r="D1617" s="310" t="s">
        <v>666</v>
      </c>
      <c r="E1617" s="309"/>
      <c r="F1617" s="309" t="s">
        <v>5500</v>
      </c>
      <c r="G1617" s="309"/>
      <c r="H1617" s="316">
        <v>73814132</v>
      </c>
      <c r="I1617" s="321">
        <v>73814132</v>
      </c>
      <c r="J1617" s="310"/>
      <c r="K1617" s="310"/>
      <c r="L1617" s="350" t="s">
        <v>650</v>
      </c>
    </row>
    <row r="1618" spans="2:12">
      <c r="B1618" s="326" t="s">
        <v>5545</v>
      </c>
      <c r="C1618" s="309" t="s">
        <v>5546</v>
      </c>
      <c r="D1618" s="310" t="s">
        <v>666</v>
      </c>
      <c r="E1618" s="309"/>
      <c r="F1618" s="309" t="s">
        <v>5547</v>
      </c>
      <c r="G1618" s="309"/>
      <c r="H1618" s="316">
        <v>75497580</v>
      </c>
      <c r="I1618" s="321">
        <v>75497580</v>
      </c>
      <c r="J1618" s="310"/>
      <c r="K1618" s="310"/>
      <c r="L1618" s="350" t="s">
        <v>650</v>
      </c>
    </row>
    <row r="1619" spans="2:12">
      <c r="B1619" s="326" t="s">
        <v>5548</v>
      </c>
      <c r="C1619" s="309" t="s">
        <v>4250</v>
      </c>
      <c r="D1619" s="310" t="s">
        <v>666</v>
      </c>
      <c r="E1619" s="309"/>
      <c r="F1619" s="309" t="s">
        <v>5549</v>
      </c>
      <c r="G1619" s="309"/>
      <c r="H1619" s="316">
        <v>88432539</v>
      </c>
      <c r="I1619" s="321">
        <v>88432539</v>
      </c>
      <c r="J1619" s="310"/>
      <c r="K1619" s="310"/>
      <c r="L1619" s="350" t="s">
        <v>650</v>
      </c>
    </row>
    <row r="1620" spans="2:12">
      <c r="B1620" s="326" t="s">
        <v>5550</v>
      </c>
      <c r="C1620" s="309" t="s">
        <v>5551</v>
      </c>
      <c r="D1620" s="310" t="s">
        <v>666</v>
      </c>
      <c r="E1620" s="309"/>
      <c r="F1620" s="309" t="s">
        <v>5404</v>
      </c>
      <c r="G1620" s="309"/>
      <c r="H1620" s="316">
        <v>91417999</v>
      </c>
      <c r="I1620" s="321">
        <v>91417999</v>
      </c>
      <c r="J1620" s="310"/>
      <c r="K1620" s="310"/>
      <c r="L1620" s="350" t="s">
        <v>650</v>
      </c>
    </row>
    <row r="1621" spans="2:12">
      <c r="B1621" s="326" t="s">
        <v>5552</v>
      </c>
      <c r="C1621" s="309" t="s">
        <v>5553</v>
      </c>
      <c r="D1621" s="310" t="s">
        <v>666</v>
      </c>
      <c r="E1621" s="309"/>
      <c r="F1621" s="309" t="s">
        <v>5554</v>
      </c>
      <c r="G1621" s="309"/>
      <c r="H1621" s="316">
        <v>99227314</v>
      </c>
      <c r="I1621" s="321">
        <v>99227314</v>
      </c>
      <c r="J1621" s="310"/>
      <c r="K1621" s="310"/>
      <c r="L1621" s="350" t="s">
        <v>650</v>
      </c>
    </row>
    <row r="1622" spans="2:12">
      <c r="B1622" s="326" t="s">
        <v>5555</v>
      </c>
      <c r="C1622" s="309" t="s">
        <v>5556</v>
      </c>
      <c r="D1622" s="310" t="s">
        <v>666</v>
      </c>
      <c r="E1622" s="309"/>
      <c r="F1622" s="309" t="s">
        <v>5557</v>
      </c>
      <c r="G1622" s="309"/>
      <c r="H1622" s="316">
        <v>101032211</v>
      </c>
      <c r="I1622" s="321">
        <v>101032211</v>
      </c>
      <c r="J1622" s="310"/>
      <c r="K1622" s="310"/>
      <c r="L1622" s="350" t="s">
        <v>650</v>
      </c>
    </row>
    <row r="1623" spans="2:12">
      <c r="B1623" s="326" t="s">
        <v>4017</v>
      </c>
      <c r="C1623" s="309" t="s">
        <v>4018</v>
      </c>
      <c r="D1623" s="310" t="s">
        <v>666</v>
      </c>
      <c r="E1623" s="309"/>
      <c r="F1623" s="309" t="s">
        <v>5558</v>
      </c>
      <c r="G1623" s="309"/>
      <c r="H1623" s="316">
        <v>102736684</v>
      </c>
      <c r="I1623" s="321">
        <v>102736684</v>
      </c>
      <c r="J1623" s="310"/>
      <c r="K1623" s="310"/>
      <c r="L1623" s="350" t="s">
        <v>650</v>
      </c>
    </row>
    <row r="1624" spans="2:12">
      <c r="B1624" s="326" t="s">
        <v>5559</v>
      </c>
      <c r="C1624" s="309" t="s">
        <v>5560</v>
      </c>
      <c r="D1624" s="310" t="s">
        <v>666</v>
      </c>
      <c r="E1624" s="309"/>
      <c r="F1624" s="309" t="s">
        <v>5500</v>
      </c>
      <c r="G1624" s="309"/>
      <c r="H1624" s="316">
        <v>104242779</v>
      </c>
      <c r="I1624" s="321">
        <v>104242779</v>
      </c>
      <c r="J1624" s="310"/>
      <c r="K1624" s="310"/>
      <c r="L1624" s="350" t="s">
        <v>650</v>
      </c>
    </row>
    <row r="1625" spans="2:12">
      <c r="B1625" s="326" t="s">
        <v>5561</v>
      </c>
      <c r="C1625" s="309" t="s">
        <v>5562</v>
      </c>
      <c r="D1625" s="310" t="s">
        <v>666</v>
      </c>
      <c r="E1625" s="309"/>
      <c r="F1625" s="309" t="s">
        <v>5411</v>
      </c>
      <c r="G1625" s="309"/>
      <c r="H1625" s="316">
        <v>105880000</v>
      </c>
      <c r="I1625" s="321">
        <v>105880000</v>
      </c>
      <c r="J1625" s="310"/>
      <c r="K1625" s="310"/>
      <c r="L1625" s="350" t="s">
        <v>650</v>
      </c>
    </row>
    <row r="1626" spans="2:12">
      <c r="B1626" s="326" t="s">
        <v>4710</v>
      </c>
      <c r="C1626" s="309" t="s">
        <v>5563</v>
      </c>
      <c r="D1626" s="310" t="s">
        <v>666</v>
      </c>
      <c r="E1626" s="309"/>
      <c r="F1626" s="309" t="s">
        <v>5510</v>
      </c>
      <c r="G1626" s="309"/>
      <c r="H1626" s="316">
        <v>128510208</v>
      </c>
      <c r="I1626" s="321">
        <v>128510208</v>
      </c>
      <c r="J1626" s="310"/>
      <c r="K1626" s="310"/>
      <c r="L1626" s="350" t="s">
        <v>650</v>
      </c>
    </row>
    <row r="1627" spans="2:12">
      <c r="B1627" s="326" t="s">
        <v>5564</v>
      </c>
      <c r="C1627" s="309" t="s">
        <v>5565</v>
      </c>
      <c r="D1627" s="310" t="s">
        <v>666</v>
      </c>
      <c r="E1627" s="309"/>
      <c r="F1627" s="309" t="s">
        <v>5510</v>
      </c>
      <c r="G1627" s="309"/>
      <c r="H1627" s="316">
        <v>130197217</v>
      </c>
      <c r="I1627" s="321">
        <v>130197217</v>
      </c>
      <c r="J1627" s="310"/>
      <c r="K1627" s="310"/>
      <c r="L1627" s="350" t="s">
        <v>650</v>
      </c>
    </row>
    <row r="1628" spans="2:12">
      <c r="B1628" s="326" t="s">
        <v>5566</v>
      </c>
      <c r="C1628" s="309" t="s">
        <v>5567</v>
      </c>
      <c r="D1628" s="310" t="s">
        <v>666</v>
      </c>
      <c r="E1628" s="309"/>
      <c r="F1628" s="309" t="s">
        <v>5500</v>
      </c>
      <c r="G1628" s="309"/>
      <c r="H1628" s="316">
        <v>136314711</v>
      </c>
      <c r="I1628" s="321">
        <v>136314711</v>
      </c>
      <c r="J1628" s="310"/>
      <c r="K1628" s="310"/>
      <c r="L1628" s="350" t="s">
        <v>650</v>
      </c>
    </row>
    <row r="1629" spans="2:12">
      <c r="B1629" s="326" t="s">
        <v>5568</v>
      </c>
      <c r="C1629" s="309" t="s">
        <v>5569</v>
      </c>
      <c r="D1629" s="310" t="s">
        <v>666</v>
      </c>
      <c r="E1629" s="309"/>
      <c r="F1629" s="309" t="s">
        <v>5427</v>
      </c>
      <c r="G1629" s="309"/>
      <c r="H1629" s="316">
        <v>141527342</v>
      </c>
      <c r="I1629" s="321">
        <v>141527342</v>
      </c>
      <c r="J1629" s="310"/>
      <c r="K1629" s="310"/>
      <c r="L1629" s="350" t="s">
        <v>650</v>
      </c>
    </row>
    <row r="1630" spans="2:12" ht="26.4">
      <c r="B1630" s="326" t="s">
        <v>5570</v>
      </c>
      <c r="C1630" s="309" t="s">
        <v>5571</v>
      </c>
      <c r="D1630" s="310" t="s">
        <v>666</v>
      </c>
      <c r="E1630" s="309"/>
      <c r="F1630" s="309" t="s">
        <v>5572</v>
      </c>
      <c r="G1630" s="309"/>
      <c r="H1630" s="316">
        <v>142368010</v>
      </c>
      <c r="I1630" s="321">
        <v>142368010</v>
      </c>
      <c r="J1630" s="310"/>
      <c r="K1630" s="310"/>
      <c r="L1630" s="350" t="s">
        <v>650</v>
      </c>
    </row>
    <row r="1631" spans="2:12">
      <c r="B1631" s="326" t="s">
        <v>5409</v>
      </c>
      <c r="C1631" s="309" t="s">
        <v>5410</v>
      </c>
      <c r="D1631" s="310" t="s">
        <v>666</v>
      </c>
      <c r="E1631" s="309"/>
      <c r="F1631" s="309" t="s">
        <v>5411</v>
      </c>
      <c r="G1631" s="309"/>
      <c r="H1631" s="316">
        <v>147939200</v>
      </c>
      <c r="I1631" s="321">
        <v>147939200</v>
      </c>
      <c r="J1631" s="310"/>
      <c r="K1631" s="310"/>
      <c r="L1631" s="350" t="s">
        <v>650</v>
      </c>
    </row>
    <row r="1632" spans="2:12">
      <c r="B1632" s="326" t="s">
        <v>5135</v>
      </c>
      <c r="C1632" s="309" t="s">
        <v>5136</v>
      </c>
      <c r="D1632" s="310" t="s">
        <v>666</v>
      </c>
      <c r="E1632" s="309"/>
      <c r="F1632" s="309" t="s">
        <v>5500</v>
      </c>
      <c r="G1632" s="309"/>
      <c r="H1632" s="316">
        <v>148775260</v>
      </c>
      <c r="I1632" s="321">
        <v>148775260</v>
      </c>
      <c r="J1632" s="310"/>
      <c r="K1632" s="310"/>
      <c r="L1632" s="350" t="s">
        <v>650</v>
      </c>
    </row>
    <row r="1633" spans="2:12" ht="26.4">
      <c r="B1633" s="326" t="s">
        <v>5573</v>
      </c>
      <c r="C1633" s="309" t="s">
        <v>5574</v>
      </c>
      <c r="D1633" s="310" t="s">
        <v>666</v>
      </c>
      <c r="E1633" s="309"/>
      <c r="F1633" s="309" t="s">
        <v>5575</v>
      </c>
      <c r="G1633" s="309"/>
      <c r="H1633" s="316">
        <v>154030140</v>
      </c>
      <c r="I1633" s="321">
        <v>154030140</v>
      </c>
      <c r="J1633" s="310"/>
      <c r="K1633" s="310"/>
      <c r="L1633" s="350" t="s">
        <v>650</v>
      </c>
    </row>
    <row r="1634" spans="2:12">
      <c r="B1634" s="326" t="s">
        <v>5576</v>
      </c>
      <c r="C1634" s="309" t="s">
        <v>5577</v>
      </c>
      <c r="D1634" s="310" t="s">
        <v>666</v>
      </c>
      <c r="E1634" s="309"/>
      <c r="F1634" s="309" t="s">
        <v>5500</v>
      </c>
      <c r="G1634" s="309"/>
      <c r="H1634" s="316">
        <v>158546221</v>
      </c>
      <c r="I1634" s="321">
        <v>158546221</v>
      </c>
      <c r="J1634" s="310"/>
      <c r="K1634" s="310"/>
      <c r="L1634" s="350" t="s">
        <v>650</v>
      </c>
    </row>
    <row r="1635" spans="2:12">
      <c r="B1635" s="326" t="s">
        <v>4493</v>
      </c>
      <c r="C1635" s="309" t="s">
        <v>5578</v>
      </c>
      <c r="D1635" s="310" t="s">
        <v>653</v>
      </c>
      <c r="E1635" s="309"/>
      <c r="F1635" s="309" t="s">
        <v>5500</v>
      </c>
      <c r="G1635" s="309"/>
      <c r="H1635" s="316">
        <v>159576288</v>
      </c>
      <c r="I1635" s="321">
        <v>159576288</v>
      </c>
      <c r="J1635" s="310"/>
      <c r="K1635" s="310"/>
      <c r="L1635" s="350" t="s">
        <v>650</v>
      </c>
    </row>
    <row r="1636" spans="2:12">
      <c r="B1636" s="326" t="s">
        <v>5579</v>
      </c>
      <c r="C1636" s="309" t="s">
        <v>5580</v>
      </c>
      <c r="D1636" s="310" t="s">
        <v>666</v>
      </c>
      <c r="E1636" s="309"/>
      <c r="F1636" s="309" t="s">
        <v>5404</v>
      </c>
      <c r="G1636" s="309"/>
      <c r="H1636" s="316">
        <v>162370914</v>
      </c>
      <c r="I1636" s="321">
        <v>162370914</v>
      </c>
      <c r="J1636" s="310"/>
      <c r="K1636" s="310"/>
      <c r="L1636" s="350" t="s">
        <v>650</v>
      </c>
    </row>
    <row r="1637" spans="2:12">
      <c r="B1637" s="326" t="s">
        <v>5581</v>
      </c>
      <c r="C1637" s="309" t="s">
        <v>5582</v>
      </c>
      <c r="D1637" s="310" t="s">
        <v>666</v>
      </c>
      <c r="E1637" s="309"/>
      <c r="F1637" s="309" t="s">
        <v>5557</v>
      </c>
      <c r="G1637" s="309"/>
      <c r="H1637" s="316">
        <v>162447418</v>
      </c>
      <c r="I1637" s="321">
        <v>162447418</v>
      </c>
      <c r="J1637" s="310"/>
      <c r="K1637" s="310"/>
      <c r="L1637" s="350" t="s">
        <v>650</v>
      </c>
    </row>
    <row r="1638" spans="2:12">
      <c r="B1638" s="326" t="s">
        <v>4790</v>
      </c>
      <c r="C1638" s="309" t="s">
        <v>5583</v>
      </c>
      <c r="D1638" s="310" t="s">
        <v>666</v>
      </c>
      <c r="E1638" s="309"/>
      <c r="F1638" s="309" t="s">
        <v>5500</v>
      </c>
      <c r="G1638" s="309"/>
      <c r="H1638" s="316">
        <v>169383005</v>
      </c>
      <c r="I1638" s="321">
        <v>169383005</v>
      </c>
      <c r="J1638" s="310"/>
      <c r="K1638" s="310"/>
      <c r="L1638" s="350" t="s">
        <v>650</v>
      </c>
    </row>
    <row r="1639" spans="2:12">
      <c r="B1639" s="326" t="s">
        <v>5584</v>
      </c>
      <c r="C1639" s="309" t="s">
        <v>5585</v>
      </c>
      <c r="D1639" s="310" t="s">
        <v>666</v>
      </c>
      <c r="E1639" s="309"/>
      <c r="F1639" s="309" t="s">
        <v>5427</v>
      </c>
      <c r="G1639" s="309"/>
      <c r="H1639" s="316">
        <v>170556957</v>
      </c>
      <c r="I1639" s="321">
        <v>170556957</v>
      </c>
      <c r="J1639" s="310"/>
      <c r="K1639" s="310"/>
      <c r="L1639" s="350" t="s">
        <v>650</v>
      </c>
    </row>
    <row r="1640" spans="2:12">
      <c r="B1640" s="326" t="s">
        <v>5586</v>
      </c>
      <c r="C1640" s="309" t="s">
        <v>5587</v>
      </c>
      <c r="D1640" s="310" t="s">
        <v>666</v>
      </c>
      <c r="E1640" s="309"/>
      <c r="F1640" s="309" t="s">
        <v>5588</v>
      </c>
      <c r="G1640" s="309"/>
      <c r="H1640" s="316">
        <v>189624960</v>
      </c>
      <c r="I1640" s="321">
        <v>189624960</v>
      </c>
      <c r="J1640" s="310"/>
      <c r="K1640" s="310"/>
      <c r="L1640" s="350" t="s">
        <v>650</v>
      </c>
    </row>
    <row r="1641" spans="2:12">
      <c r="B1641" s="326" t="s">
        <v>457</v>
      </c>
      <c r="C1641" s="309" t="s">
        <v>5398</v>
      </c>
      <c r="D1641" s="310" t="s">
        <v>666</v>
      </c>
      <c r="E1641" s="309"/>
      <c r="F1641" s="309" t="s">
        <v>5399</v>
      </c>
      <c r="G1641" s="309"/>
      <c r="H1641" s="316">
        <v>195147334</v>
      </c>
      <c r="I1641" s="321">
        <v>195147334</v>
      </c>
      <c r="J1641" s="310"/>
      <c r="K1641" s="310"/>
      <c r="L1641" s="350" t="s">
        <v>650</v>
      </c>
    </row>
    <row r="1642" spans="2:12">
      <c r="B1642" s="326" t="s">
        <v>5589</v>
      </c>
      <c r="C1642" s="309" t="s">
        <v>5590</v>
      </c>
      <c r="D1642" s="310" t="s">
        <v>666</v>
      </c>
      <c r="E1642" s="309"/>
      <c r="F1642" s="309" t="s">
        <v>5427</v>
      </c>
      <c r="G1642" s="309"/>
      <c r="H1642" s="316">
        <v>199283055</v>
      </c>
      <c r="I1642" s="321">
        <v>199283055</v>
      </c>
      <c r="J1642" s="310"/>
      <c r="K1642" s="310"/>
      <c r="L1642" s="350" t="s">
        <v>650</v>
      </c>
    </row>
    <row r="1643" spans="2:12">
      <c r="B1643" s="326" t="s">
        <v>4271</v>
      </c>
      <c r="C1643" s="309" t="s">
        <v>4272</v>
      </c>
      <c r="D1643" s="310" t="s">
        <v>666</v>
      </c>
      <c r="E1643" s="309"/>
      <c r="F1643" s="309" t="s">
        <v>5549</v>
      </c>
      <c r="G1643" s="309"/>
      <c r="H1643" s="316">
        <v>199462317</v>
      </c>
      <c r="I1643" s="321">
        <v>199462317</v>
      </c>
      <c r="J1643" s="310"/>
      <c r="K1643" s="310"/>
      <c r="L1643" s="350" t="s">
        <v>650</v>
      </c>
    </row>
    <row r="1644" spans="2:12">
      <c r="B1644" s="326" t="s">
        <v>4442</v>
      </c>
      <c r="C1644" s="309" t="s">
        <v>5154</v>
      </c>
      <c r="D1644" s="310" t="s">
        <v>653</v>
      </c>
      <c r="E1644" s="309"/>
      <c r="F1644" s="309" t="s">
        <v>5500</v>
      </c>
      <c r="G1644" s="309"/>
      <c r="H1644" s="316">
        <v>204242066</v>
      </c>
      <c r="I1644" s="321">
        <v>204242066</v>
      </c>
      <c r="J1644" s="310"/>
      <c r="K1644" s="310"/>
      <c r="L1644" s="350" t="s">
        <v>650</v>
      </c>
    </row>
    <row r="1645" spans="2:12">
      <c r="B1645" s="326" t="s">
        <v>4396</v>
      </c>
      <c r="C1645" s="309" t="s">
        <v>4626</v>
      </c>
      <c r="D1645" s="310" t="s">
        <v>666</v>
      </c>
      <c r="E1645" s="309"/>
      <c r="F1645" s="309" t="s">
        <v>5591</v>
      </c>
      <c r="G1645" s="309"/>
      <c r="H1645" s="316">
        <v>247440267</v>
      </c>
      <c r="I1645" s="321">
        <v>247440267</v>
      </c>
      <c r="J1645" s="310"/>
      <c r="K1645" s="310"/>
      <c r="L1645" s="350" t="s">
        <v>650</v>
      </c>
    </row>
    <row r="1646" spans="2:12">
      <c r="B1646" s="326" t="s">
        <v>5592</v>
      </c>
      <c r="C1646" s="309" t="s">
        <v>5593</v>
      </c>
      <c r="D1646" s="310" t="s">
        <v>666</v>
      </c>
      <c r="E1646" s="309"/>
      <c r="F1646" s="309" t="s">
        <v>5404</v>
      </c>
      <c r="G1646" s="309"/>
      <c r="H1646" s="316">
        <v>267813458</v>
      </c>
      <c r="I1646" s="321">
        <v>267813458</v>
      </c>
      <c r="J1646" s="310"/>
      <c r="K1646" s="310"/>
      <c r="L1646" s="350" t="s">
        <v>650</v>
      </c>
    </row>
    <row r="1647" spans="2:12">
      <c r="B1647" s="326" t="s">
        <v>4316</v>
      </c>
      <c r="C1647" s="309" t="s">
        <v>4317</v>
      </c>
      <c r="D1647" s="310" t="s">
        <v>666</v>
      </c>
      <c r="E1647" s="309"/>
      <c r="F1647" s="309" t="s">
        <v>5500</v>
      </c>
      <c r="G1647" s="309"/>
      <c r="H1647" s="316">
        <v>296787094</v>
      </c>
      <c r="I1647" s="321">
        <v>296787094</v>
      </c>
      <c r="J1647" s="310"/>
      <c r="K1647" s="310"/>
      <c r="L1647" s="350" t="s">
        <v>650</v>
      </c>
    </row>
    <row r="1648" spans="2:12">
      <c r="B1648" s="326" t="s">
        <v>5594</v>
      </c>
      <c r="C1648" s="309" t="s">
        <v>5595</v>
      </c>
      <c r="D1648" s="310" t="s">
        <v>666</v>
      </c>
      <c r="E1648" s="309"/>
      <c r="F1648" s="309" t="s">
        <v>5427</v>
      </c>
      <c r="G1648" s="309"/>
      <c r="H1648" s="316">
        <v>305833071</v>
      </c>
      <c r="I1648" s="321">
        <v>305833071</v>
      </c>
      <c r="J1648" s="310"/>
      <c r="K1648" s="310"/>
      <c r="L1648" s="350" t="s">
        <v>650</v>
      </c>
    </row>
    <row r="1649" spans="2:12">
      <c r="B1649" s="326" t="s">
        <v>462</v>
      </c>
      <c r="C1649" s="309" t="s">
        <v>463</v>
      </c>
      <c r="D1649" s="310" t="s">
        <v>666</v>
      </c>
      <c r="E1649" s="309"/>
      <c r="F1649" s="309" t="s">
        <v>5510</v>
      </c>
      <c r="G1649" s="309"/>
      <c r="H1649" s="316">
        <v>309971323</v>
      </c>
      <c r="I1649" s="321">
        <v>309971323</v>
      </c>
      <c r="J1649" s="310"/>
      <c r="K1649" s="310"/>
      <c r="L1649" s="350" t="s">
        <v>650</v>
      </c>
    </row>
    <row r="1650" spans="2:12">
      <c r="B1650" s="326" t="s">
        <v>5596</v>
      </c>
      <c r="C1650" s="309" t="s">
        <v>5449</v>
      </c>
      <c r="D1650" s="310" t="s">
        <v>666</v>
      </c>
      <c r="E1650" s="309"/>
      <c r="F1650" s="309" t="s">
        <v>5547</v>
      </c>
      <c r="G1650" s="309"/>
      <c r="H1650" s="316">
        <v>318995592</v>
      </c>
      <c r="I1650" s="321">
        <v>318995592</v>
      </c>
      <c r="J1650" s="310"/>
      <c r="K1650" s="310"/>
      <c r="L1650" s="350" t="s">
        <v>650</v>
      </c>
    </row>
    <row r="1651" spans="2:12">
      <c r="B1651" s="326" t="s">
        <v>4280</v>
      </c>
      <c r="C1651" s="309" t="s">
        <v>5597</v>
      </c>
      <c r="D1651" s="310" t="s">
        <v>666</v>
      </c>
      <c r="E1651" s="309"/>
      <c r="F1651" s="309" t="s">
        <v>5598</v>
      </c>
      <c r="G1651" s="309"/>
      <c r="H1651" s="316">
        <v>342890482</v>
      </c>
      <c r="I1651" s="321">
        <v>342890482</v>
      </c>
      <c r="J1651" s="310"/>
      <c r="K1651" s="310"/>
      <c r="L1651" s="350" t="s">
        <v>650</v>
      </c>
    </row>
    <row r="1652" spans="2:12">
      <c r="B1652" s="326" t="s">
        <v>5599</v>
      </c>
      <c r="C1652" s="309" t="s">
        <v>5600</v>
      </c>
      <c r="D1652" s="310" t="s">
        <v>653</v>
      </c>
      <c r="E1652" s="309"/>
      <c r="F1652" s="309" t="s">
        <v>5601</v>
      </c>
      <c r="G1652" s="309"/>
      <c r="H1652" s="316">
        <v>360712836</v>
      </c>
      <c r="I1652" s="321">
        <v>360712836</v>
      </c>
      <c r="J1652" s="310"/>
      <c r="K1652" s="310"/>
      <c r="L1652" s="350" t="s">
        <v>650</v>
      </c>
    </row>
    <row r="1653" spans="2:12">
      <c r="B1653" s="326" t="s">
        <v>410</v>
      </c>
      <c r="C1653" s="309" t="s">
        <v>5602</v>
      </c>
      <c r="D1653" s="310" t="s">
        <v>666</v>
      </c>
      <c r="E1653" s="309"/>
      <c r="F1653" s="309" t="s">
        <v>5603</v>
      </c>
      <c r="G1653" s="309"/>
      <c r="H1653" s="316">
        <v>379679370</v>
      </c>
      <c r="I1653" s="321">
        <v>379679370</v>
      </c>
      <c r="J1653" s="310"/>
      <c r="K1653" s="310"/>
      <c r="L1653" s="350" t="s">
        <v>650</v>
      </c>
    </row>
    <row r="1654" spans="2:12">
      <c r="B1654" s="326" t="s">
        <v>5604</v>
      </c>
      <c r="C1654" s="309" t="s">
        <v>5605</v>
      </c>
      <c r="D1654" s="310" t="s">
        <v>666</v>
      </c>
      <c r="E1654" s="309"/>
      <c r="F1654" s="309" t="s">
        <v>5427</v>
      </c>
      <c r="G1654" s="309"/>
      <c r="H1654" s="316">
        <v>384353492</v>
      </c>
      <c r="I1654" s="321">
        <v>384353492</v>
      </c>
      <c r="J1654" s="310"/>
      <c r="K1654" s="310"/>
      <c r="L1654" s="350" t="s">
        <v>650</v>
      </c>
    </row>
    <row r="1655" spans="2:12">
      <c r="B1655" s="326" t="s">
        <v>5606</v>
      </c>
      <c r="C1655" s="309" t="s">
        <v>5607</v>
      </c>
      <c r="D1655" s="310" t="s">
        <v>666</v>
      </c>
      <c r="E1655" s="309"/>
      <c r="F1655" s="309" t="s">
        <v>5500</v>
      </c>
      <c r="G1655" s="309"/>
      <c r="H1655" s="316">
        <v>423924516</v>
      </c>
      <c r="I1655" s="321">
        <v>423924516</v>
      </c>
      <c r="J1655" s="310"/>
      <c r="K1655" s="310"/>
      <c r="L1655" s="350" t="s">
        <v>650</v>
      </c>
    </row>
    <row r="1656" spans="2:12">
      <c r="B1656" s="326" t="s">
        <v>545</v>
      </c>
      <c r="C1656" s="309" t="s">
        <v>546</v>
      </c>
      <c r="D1656" s="310" t="s">
        <v>666</v>
      </c>
      <c r="E1656" s="309"/>
      <c r="F1656" s="309" t="s">
        <v>5608</v>
      </c>
      <c r="G1656" s="309"/>
      <c r="H1656" s="316">
        <v>455622508</v>
      </c>
      <c r="I1656" s="321">
        <v>455622508</v>
      </c>
      <c r="J1656" s="310"/>
      <c r="K1656" s="310"/>
      <c r="L1656" s="350" t="s">
        <v>650</v>
      </c>
    </row>
    <row r="1657" spans="2:12">
      <c r="B1657" s="326" t="s">
        <v>5609</v>
      </c>
      <c r="C1657" s="309" t="s">
        <v>5610</v>
      </c>
      <c r="D1657" s="310" t="s">
        <v>666</v>
      </c>
      <c r="E1657" s="309"/>
      <c r="F1657" s="309" t="s">
        <v>5404</v>
      </c>
      <c r="G1657" s="309"/>
      <c r="H1657" s="316">
        <v>478694707</v>
      </c>
      <c r="I1657" s="321">
        <v>478694707</v>
      </c>
      <c r="J1657" s="310"/>
      <c r="K1657" s="310"/>
      <c r="L1657" s="350" t="s">
        <v>650</v>
      </c>
    </row>
    <row r="1658" spans="2:12">
      <c r="B1658" s="326" t="s">
        <v>5611</v>
      </c>
      <c r="C1658" s="309" t="s">
        <v>5612</v>
      </c>
      <c r="D1658" s="310" t="s">
        <v>666</v>
      </c>
      <c r="E1658" s="309"/>
      <c r="F1658" s="309" t="s">
        <v>5427</v>
      </c>
      <c r="G1658" s="309"/>
      <c r="H1658" s="316">
        <v>481956211</v>
      </c>
      <c r="I1658" s="321">
        <v>481956211</v>
      </c>
      <c r="J1658" s="310"/>
      <c r="K1658" s="310"/>
      <c r="L1658" s="350" t="s">
        <v>650</v>
      </c>
    </row>
    <row r="1659" spans="2:12">
      <c r="B1659" s="326" t="s">
        <v>5394</v>
      </c>
      <c r="C1659" s="309" t="s">
        <v>5395</v>
      </c>
      <c r="D1659" s="310" t="s">
        <v>653</v>
      </c>
      <c r="E1659" s="309"/>
      <c r="F1659" s="309" t="s">
        <v>5396</v>
      </c>
      <c r="G1659" s="309"/>
      <c r="H1659" s="316">
        <v>488005585</v>
      </c>
      <c r="I1659" s="321">
        <v>488005585</v>
      </c>
      <c r="J1659" s="310"/>
      <c r="K1659" s="310"/>
      <c r="L1659" s="350" t="s">
        <v>650</v>
      </c>
    </row>
    <row r="1660" spans="2:12">
      <c r="B1660" s="326" t="s">
        <v>4653</v>
      </c>
      <c r="C1660" s="309" t="s">
        <v>4297</v>
      </c>
      <c r="D1660" s="310" t="s">
        <v>666</v>
      </c>
      <c r="E1660" s="309"/>
      <c r="F1660" s="309" t="s">
        <v>5613</v>
      </c>
      <c r="G1660" s="309"/>
      <c r="H1660" s="316">
        <v>499408414</v>
      </c>
      <c r="I1660" s="321">
        <v>499408414</v>
      </c>
      <c r="J1660" s="310"/>
      <c r="K1660" s="310"/>
      <c r="L1660" s="350" t="s">
        <v>650</v>
      </c>
    </row>
    <row r="1661" spans="2:12">
      <c r="B1661" s="326" t="s">
        <v>4730</v>
      </c>
      <c r="C1661" s="309" t="s">
        <v>5614</v>
      </c>
      <c r="D1661" s="310" t="s">
        <v>666</v>
      </c>
      <c r="E1661" s="309"/>
      <c r="F1661" s="309" t="s">
        <v>5500</v>
      </c>
      <c r="G1661" s="309"/>
      <c r="H1661" s="316">
        <v>511441858</v>
      </c>
      <c r="I1661" s="321">
        <v>511441858</v>
      </c>
      <c r="J1661" s="310"/>
      <c r="K1661" s="310"/>
      <c r="L1661" s="350" t="s">
        <v>650</v>
      </c>
    </row>
    <row r="1662" spans="2:12">
      <c r="B1662" s="326" t="s">
        <v>5615</v>
      </c>
      <c r="C1662" s="309" t="s">
        <v>5616</v>
      </c>
      <c r="D1662" s="310" t="s">
        <v>653</v>
      </c>
      <c r="E1662" s="309"/>
      <c r="F1662" s="309" t="s">
        <v>5524</v>
      </c>
      <c r="G1662" s="309"/>
      <c r="H1662" s="316">
        <v>519843127</v>
      </c>
      <c r="I1662" s="321">
        <v>519843127</v>
      </c>
      <c r="J1662" s="310"/>
      <c r="K1662" s="310"/>
      <c r="L1662" s="350" t="s">
        <v>650</v>
      </c>
    </row>
    <row r="1663" spans="2:12">
      <c r="B1663" s="326" t="s">
        <v>5151</v>
      </c>
      <c r="C1663" s="309" t="s">
        <v>5073</v>
      </c>
      <c r="D1663" s="310" t="s">
        <v>666</v>
      </c>
      <c r="E1663" s="309"/>
      <c r="F1663" s="309" t="s">
        <v>5500</v>
      </c>
      <c r="G1663" s="309"/>
      <c r="H1663" s="316">
        <v>529893256</v>
      </c>
      <c r="I1663" s="321">
        <v>529893256</v>
      </c>
      <c r="J1663" s="310"/>
      <c r="K1663" s="310"/>
      <c r="L1663" s="350" t="s">
        <v>650</v>
      </c>
    </row>
    <row r="1664" spans="2:12">
      <c r="B1664" s="326" t="s">
        <v>4584</v>
      </c>
      <c r="C1664" s="309" t="s">
        <v>5617</v>
      </c>
      <c r="D1664" s="310" t="s">
        <v>653</v>
      </c>
      <c r="E1664" s="309"/>
      <c r="F1664" s="309" t="s">
        <v>5618</v>
      </c>
      <c r="G1664" s="309"/>
      <c r="H1664" s="316">
        <v>551837170</v>
      </c>
      <c r="I1664" s="321">
        <v>551837170</v>
      </c>
      <c r="J1664" s="310"/>
      <c r="K1664" s="310"/>
      <c r="L1664" s="350" t="s">
        <v>650</v>
      </c>
    </row>
    <row r="1665" spans="2:12">
      <c r="B1665" s="326" t="s">
        <v>489</v>
      </c>
      <c r="C1665" s="309" t="s">
        <v>5391</v>
      </c>
      <c r="D1665" s="310" t="s">
        <v>666</v>
      </c>
      <c r="E1665" s="309"/>
      <c r="F1665" s="309" t="s">
        <v>5393</v>
      </c>
      <c r="G1665" s="309"/>
      <c r="H1665" s="316">
        <v>603943019</v>
      </c>
      <c r="I1665" s="321">
        <v>603943019</v>
      </c>
      <c r="J1665" s="310"/>
      <c r="K1665" s="310"/>
      <c r="L1665" s="350" t="s">
        <v>650</v>
      </c>
    </row>
    <row r="1666" spans="2:12" ht="26.4">
      <c r="B1666" s="326" t="s">
        <v>5619</v>
      </c>
      <c r="C1666" s="309" t="s">
        <v>5620</v>
      </c>
      <c r="D1666" s="310" t="s">
        <v>666</v>
      </c>
      <c r="E1666" s="309"/>
      <c r="F1666" s="309" t="s">
        <v>5575</v>
      </c>
      <c r="G1666" s="309"/>
      <c r="H1666" s="316">
        <v>635375260</v>
      </c>
      <c r="I1666" s="321">
        <v>635375260</v>
      </c>
      <c r="J1666" s="310"/>
      <c r="K1666" s="310"/>
      <c r="L1666" s="350" t="s">
        <v>650</v>
      </c>
    </row>
    <row r="1667" spans="2:12">
      <c r="B1667" s="326" t="s">
        <v>532</v>
      </c>
      <c r="C1667" s="309" t="s">
        <v>5621</v>
      </c>
      <c r="D1667" s="310" t="s">
        <v>666</v>
      </c>
      <c r="E1667" s="309"/>
      <c r="F1667" s="309" t="s">
        <v>5622</v>
      </c>
      <c r="G1667" s="309"/>
      <c r="H1667" s="316">
        <v>635768560</v>
      </c>
      <c r="I1667" s="321">
        <v>635768560</v>
      </c>
      <c r="J1667" s="310"/>
      <c r="K1667" s="310"/>
      <c r="L1667" s="350" t="s">
        <v>650</v>
      </c>
    </row>
    <row r="1668" spans="2:12" ht="26.4">
      <c r="B1668" s="326" t="s">
        <v>439</v>
      </c>
      <c r="C1668" s="309" t="s">
        <v>5128</v>
      </c>
      <c r="D1668" s="310" t="s">
        <v>666</v>
      </c>
      <c r="E1668" s="309"/>
      <c r="F1668" s="309" t="s">
        <v>5397</v>
      </c>
      <c r="G1668" s="309"/>
      <c r="H1668" s="316">
        <v>698132722</v>
      </c>
      <c r="I1668" s="321">
        <v>698132722</v>
      </c>
      <c r="J1668" s="310"/>
      <c r="K1668" s="310"/>
      <c r="L1668" s="350" t="s">
        <v>650</v>
      </c>
    </row>
    <row r="1669" spans="2:12">
      <c r="B1669" s="326" t="s">
        <v>4048</v>
      </c>
      <c r="C1669" s="309" t="s">
        <v>4049</v>
      </c>
      <c r="D1669" s="310" t="s">
        <v>666</v>
      </c>
      <c r="E1669" s="309"/>
      <c r="F1669" s="309" t="s">
        <v>5524</v>
      </c>
      <c r="G1669" s="309"/>
      <c r="H1669" s="316">
        <v>850742666</v>
      </c>
      <c r="I1669" s="321">
        <v>850742666</v>
      </c>
      <c r="J1669" s="310"/>
      <c r="K1669" s="310"/>
      <c r="L1669" s="350" t="s">
        <v>650</v>
      </c>
    </row>
    <row r="1670" spans="2:12">
      <c r="B1670" s="326" t="s">
        <v>418</v>
      </c>
      <c r="C1670" s="309" t="s">
        <v>5623</v>
      </c>
      <c r="D1670" s="310" t="s">
        <v>666</v>
      </c>
      <c r="E1670" s="309"/>
      <c r="F1670" s="309" t="s">
        <v>5624</v>
      </c>
      <c r="G1670" s="309"/>
      <c r="H1670" s="316">
        <v>965567407</v>
      </c>
      <c r="I1670" s="321">
        <v>965567407</v>
      </c>
      <c r="J1670" s="310"/>
      <c r="K1670" s="310"/>
      <c r="L1670" s="350" t="s">
        <v>650</v>
      </c>
    </row>
    <row r="1671" spans="2:12">
      <c r="B1671" s="326" t="s">
        <v>4683</v>
      </c>
      <c r="C1671" s="309" t="s">
        <v>5625</v>
      </c>
      <c r="D1671" s="310" t="s">
        <v>666</v>
      </c>
      <c r="E1671" s="309"/>
      <c r="F1671" s="309" t="s">
        <v>5500</v>
      </c>
      <c r="G1671" s="309"/>
      <c r="H1671" s="316">
        <v>983654186</v>
      </c>
      <c r="I1671" s="321">
        <v>983654186</v>
      </c>
      <c r="J1671" s="310"/>
      <c r="K1671" s="310"/>
      <c r="L1671" s="350" t="s">
        <v>650</v>
      </c>
    </row>
    <row r="1672" spans="2:12">
      <c r="B1672" s="326" t="s">
        <v>4845</v>
      </c>
      <c r="C1672" s="309" t="s">
        <v>5626</v>
      </c>
      <c r="D1672" s="310" t="s">
        <v>653</v>
      </c>
      <c r="E1672" s="309"/>
      <c r="F1672" s="309" t="s">
        <v>5479</v>
      </c>
      <c r="G1672" s="309"/>
      <c r="H1672" s="316">
        <v>1178467646</v>
      </c>
      <c r="I1672" s="321">
        <v>1178467646</v>
      </c>
      <c r="J1672" s="310"/>
      <c r="K1672" s="310"/>
      <c r="L1672" s="350" t="s">
        <v>650</v>
      </c>
    </row>
    <row r="1673" spans="2:12">
      <c r="B1673" s="326" t="s">
        <v>4322</v>
      </c>
      <c r="C1673" s="309" t="s">
        <v>5627</v>
      </c>
      <c r="D1673" s="310" t="s">
        <v>666</v>
      </c>
      <c r="E1673" s="309"/>
      <c r="F1673" s="309" t="s">
        <v>5628</v>
      </c>
      <c r="G1673" s="309"/>
      <c r="H1673" s="316">
        <v>1311002070</v>
      </c>
      <c r="I1673" s="321">
        <v>1311002070</v>
      </c>
      <c r="J1673" s="310"/>
      <c r="K1673" s="310"/>
      <c r="L1673" s="350" t="s">
        <v>650</v>
      </c>
    </row>
    <row r="1674" spans="2:12" ht="26.4">
      <c r="B1674" s="326" t="s">
        <v>5412</v>
      </c>
      <c r="C1674" s="309" t="s">
        <v>5413</v>
      </c>
      <c r="D1674" s="310" t="s">
        <v>666</v>
      </c>
      <c r="E1674" s="309"/>
      <c r="F1674" s="309" t="s">
        <v>5414</v>
      </c>
      <c r="G1674" s="309"/>
      <c r="H1674" s="316">
        <v>1324604405</v>
      </c>
      <c r="I1674" s="321">
        <v>1324604405</v>
      </c>
      <c r="J1674" s="310"/>
      <c r="K1674" s="310"/>
      <c r="L1674" s="350" t="s">
        <v>650</v>
      </c>
    </row>
    <row r="1675" spans="2:12">
      <c r="B1675" s="326" t="s">
        <v>4675</v>
      </c>
      <c r="C1675" s="309" t="s">
        <v>5629</v>
      </c>
      <c r="D1675" s="310" t="s">
        <v>653</v>
      </c>
      <c r="E1675" s="309"/>
      <c r="F1675" s="309" t="s">
        <v>5558</v>
      </c>
      <c r="G1675" s="309"/>
      <c r="H1675" s="316">
        <v>1376980203</v>
      </c>
      <c r="I1675" s="321">
        <v>1376980203</v>
      </c>
      <c r="J1675" s="310"/>
      <c r="K1675" s="310"/>
      <c r="L1675" s="350" t="s">
        <v>650</v>
      </c>
    </row>
    <row r="1676" spans="2:12">
      <c r="B1676" s="326" t="s">
        <v>4897</v>
      </c>
      <c r="C1676" s="309" t="s">
        <v>5630</v>
      </c>
      <c r="D1676" s="310" t="s">
        <v>666</v>
      </c>
      <c r="E1676" s="309"/>
      <c r="F1676" s="309" t="s">
        <v>5631</v>
      </c>
      <c r="G1676" s="309"/>
      <c r="H1676" s="316">
        <v>1469467023</v>
      </c>
      <c r="I1676" s="321">
        <v>1469467023</v>
      </c>
      <c r="J1676" s="310"/>
      <c r="K1676" s="310"/>
      <c r="L1676" s="350" t="s">
        <v>650</v>
      </c>
    </row>
    <row r="1677" spans="2:12" ht="26.4">
      <c r="B1677" s="326" t="s">
        <v>4293</v>
      </c>
      <c r="C1677" s="309" t="s">
        <v>5632</v>
      </c>
      <c r="D1677" s="310" t="s">
        <v>653</v>
      </c>
      <c r="E1677" s="309"/>
      <c r="F1677" s="309" t="s">
        <v>5633</v>
      </c>
      <c r="G1677" s="309"/>
      <c r="H1677" s="316">
        <v>1521944560</v>
      </c>
      <c r="I1677" s="321">
        <v>1521944560</v>
      </c>
      <c r="J1677" s="310"/>
      <c r="K1677" s="310"/>
      <c r="L1677" s="350" t="s">
        <v>650</v>
      </c>
    </row>
    <row r="1678" spans="2:12">
      <c r="B1678" s="326" t="s">
        <v>4313</v>
      </c>
      <c r="C1678" s="309" t="s">
        <v>5634</v>
      </c>
      <c r="D1678" s="310" t="s">
        <v>666</v>
      </c>
      <c r="E1678" s="309"/>
      <c r="F1678" s="309" t="s">
        <v>5635</v>
      </c>
      <c r="G1678" s="309"/>
      <c r="H1678" s="316">
        <v>1965480383</v>
      </c>
      <c r="I1678" s="321">
        <v>1965480383</v>
      </c>
      <c r="J1678" s="310"/>
      <c r="K1678" s="310"/>
      <c r="L1678" s="350" t="s">
        <v>650</v>
      </c>
    </row>
    <row r="1679" spans="2:12" ht="26.4">
      <c r="B1679" s="326" t="s">
        <v>459</v>
      </c>
      <c r="C1679" s="309" t="s">
        <v>5636</v>
      </c>
      <c r="D1679" s="310" t="s">
        <v>653</v>
      </c>
      <c r="E1679" s="309"/>
      <c r="F1679" s="309" t="s">
        <v>5637</v>
      </c>
      <c r="G1679" s="309"/>
      <c r="H1679" s="316">
        <v>1991906832</v>
      </c>
      <c r="I1679" s="321">
        <v>1991906832</v>
      </c>
      <c r="J1679" s="310"/>
      <c r="K1679" s="310"/>
      <c r="L1679" s="350" t="s">
        <v>650</v>
      </c>
    </row>
    <row r="1680" spans="2:12">
      <c r="B1680" s="326" t="s">
        <v>5638</v>
      </c>
      <c r="C1680" s="309" t="s">
        <v>5639</v>
      </c>
      <c r="D1680" s="310" t="s">
        <v>653</v>
      </c>
      <c r="E1680" s="309"/>
      <c r="F1680" s="309" t="s">
        <v>5500</v>
      </c>
      <c r="G1680" s="309"/>
      <c r="H1680" s="316">
        <v>2032777882</v>
      </c>
      <c r="I1680" s="321">
        <v>2032777882</v>
      </c>
      <c r="J1680" s="310"/>
      <c r="K1680" s="310"/>
      <c r="L1680" s="350" t="s">
        <v>650</v>
      </c>
    </row>
    <row r="1681" spans="2:12">
      <c r="B1681" s="326" t="s">
        <v>4448</v>
      </c>
      <c r="C1681" s="309" t="s">
        <v>5640</v>
      </c>
      <c r="D1681" s="310" t="s">
        <v>653</v>
      </c>
      <c r="E1681" s="309"/>
      <c r="F1681" s="309" t="s">
        <v>5641</v>
      </c>
      <c r="G1681" s="309"/>
      <c r="H1681" s="316">
        <v>2145555140</v>
      </c>
      <c r="I1681" s="321">
        <v>2145555140</v>
      </c>
      <c r="J1681" s="310"/>
      <c r="K1681" s="310"/>
      <c r="L1681" s="350" t="s">
        <v>650</v>
      </c>
    </row>
    <row r="1682" spans="2:12">
      <c r="B1682" s="326" t="s">
        <v>4402</v>
      </c>
      <c r="C1682" s="309" t="s">
        <v>5642</v>
      </c>
      <c r="D1682" s="310" t="s">
        <v>666</v>
      </c>
      <c r="E1682" s="309"/>
      <c r="F1682" s="309" t="s">
        <v>5500</v>
      </c>
      <c r="G1682" s="309"/>
      <c r="H1682" s="316">
        <v>2259906674</v>
      </c>
      <c r="I1682" s="321">
        <v>2259906674</v>
      </c>
      <c r="J1682" s="310"/>
      <c r="K1682" s="310"/>
      <c r="L1682" s="350" t="s">
        <v>650</v>
      </c>
    </row>
    <row r="1683" spans="2:12">
      <c r="B1683" s="326" t="s">
        <v>627</v>
      </c>
      <c r="C1683" s="309" t="s">
        <v>5429</v>
      </c>
      <c r="D1683" s="310" t="s">
        <v>653</v>
      </c>
      <c r="E1683" s="309"/>
      <c r="F1683" s="309" t="s">
        <v>5427</v>
      </c>
      <c r="G1683" s="309"/>
      <c r="H1683" s="316">
        <v>2731977211</v>
      </c>
      <c r="I1683" s="321">
        <v>2731977211</v>
      </c>
      <c r="J1683" s="310"/>
      <c r="K1683" s="310"/>
      <c r="L1683" s="350" t="s">
        <v>650</v>
      </c>
    </row>
    <row r="1684" spans="2:12">
      <c r="B1684" s="326" t="s">
        <v>5643</v>
      </c>
      <c r="C1684" s="309" t="s">
        <v>5644</v>
      </c>
      <c r="D1684" s="310" t="s">
        <v>666</v>
      </c>
      <c r="E1684" s="309"/>
      <c r="F1684" s="309" t="s">
        <v>5510</v>
      </c>
      <c r="G1684" s="309"/>
      <c r="H1684" s="316">
        <v>3114332330</v>
      </c>
      <c r="I1684" s="321">
        <v>3114332330</v>
      </c>
      <c r="J1684" s="310"/>
      <c r="K1684" s="310"/>
      <c r="L1684" s="350" t="s">
        <v>650</v>
      </c>
    </row>
    <row r="1685" spans="2:12">
      <c r="B1685" s="326" t="s">
        <v>612</v>
      </c>
      <c r="C1685" s="309" t="s">
        <v>4366</v>
      </c>
      <c r="D1685" s="310" t="s">
        <v>653</v>
      </c>
      <c r="E1685" s="309"/>
      <c r="F1685" s="309" t="s">
        <v>5428</v>
      </c>
      <c r="G1685" s="309"/>
      <c r="H1685" s="316">
        <v>3344890964</v>
      </c>
      <c r="I1685" s="321">
        <v>3344890964</v>
      </c>
      <c r="J1685" s="310"/>
      <c r="K1685" s="310"/>
      <c r="L1685" s="350" t="s">
        <v>650</v>
      </c>
    </row>
    <row r="1686" spans="2:12">
      <c r="B1686" s="326" t="s">
        <v>464</v>
      </c>
      <c r="C1686" s="309" t="s">
        <v>5400</v>
      </c>
      <c r="D1686" s="310" t="s">
        <v>666</v>
      </c>
      <c r="E1686" s="309"/>
      <c r="F1686" s="309" t="s">
        <v>5401</v>
      </c>
      <c r="G1686" s="309"/>
      <c r="H1686" s="316">
        <v>4103442674</v>
      </c>
      <c r="I1686" s="321">
        <v>4103442674</v>
      </c>
      <c r="J1686" s="310"/>
      <c r="K1686" s="310"/>
      <c r="L1686" s="350" t="s">
        <v>650</v>
      </c>
    </row>
    <row r="1687" spans="2:12">
      <c r="B1687" s="326" t="s">
        <v>4636</v>
      </c>
      <c r="C1687" s="309" t="s">
        <v>4637</v>
      </c>
      <c r="D1687" s="310"/>
      <c r="E1687" s="309"/>
      <c r="F1687" s="309" t="s">
        <v>5645</v>
      </c>
      <c r="G1687" s="309"/>
      <c r="H1687" s="316">
        <v>5610863330</v>
      </c>
      <c r="I1687" s="321">
        <v>5610863330</v>
      </c>
      <c r="J1687" s="310"/>
      <c r="K1687" s="310"/>
      <c r="L1687" s="350" t="s">
        <v>650</v>
      </c>
    </row>
    <row r="1688" spans="2:12">
      <c r="B1688" s="326" t="s">
        <v>5229</v>
      </c>
      <c r="C1688" s="309" t="s">
        <v>5646</v>
      </c>
      <c r="D1688" s="310"/>
      <c r="E1688" s="309"/>
      <c r="F1688" s="309" t="s">
        <v>5479</v>
      </c>
      <c r="G1688" s="309"/>
      <c r="H1688" s="316">
        <v>6139462257</v>
      </c>
      <c r="I1688" s="321">
        <v>6139462257</v>
      </c>
      <c r="J1688" s="310"/>
      <c r="K1688" s="310"/>
      <c r="L1688" s="350" t="s">
        <v>650</v>
      </c>
    </row>
    <row r="1689" spans="2:12">
      <c r="B1689" s="326" t="s">
        <v>608</v>
      </c>
      <c r="C1689" s="309" t="s">
        <v>5423</v>
      </c>
      <c r="D1689" s="310"/>
      <c r="E1689" s="309"/>
      <c r="F1689" s="309" t="s">
        <v>5424</v>
      </c>
      <c r="G1689" s="309"/>
      <c r="H1689" s="316">
        <v>8148967735</v>
      </c>
      <c r="I1689" s="321">
        <v>8148967735</v>
      </c>
      <c r="J1689" s="310"/>
      <c r="K1689" s="310"/>
      <c r="L1689" s="350" t="s">
        <v>650</v>
      </c>
    </row>
    <row r="1690" spans="2:12">
      <c r="B1690" s="326" t="s">
        <v>4868</v>
      </c>
      <c r="C1690" s="309" t="s">
        <v>5647</v>
      </c>
      <c r="D1690" s="310"/>
      <c r="E1690" s="309"/>
      <c r="F1690" s="309" t="s">
        <v>5648</v>
      </c>
      <c r="G1690" s="309"/>
      <c r="H1690" s="316">
        <v>9746638344</v>
      </c>
      <c r="I1690" s="321">
        <v>9746638344</v>
      </c>
      <c r="J1690" s="310"/>
      <c r="K1690" s="310"/>
      <c r="L1690" s="350" t="s">
        <v>650</v>
      </c>
    </row>
    <row r="1691" spans="2:12">
      <c r="B1691" s="326" t="s">
        <v>5649</v>
      </c>
      <c r="C1691" s="309" t="s">
        <v>5650</v>
      </c>
      <c r="D1691" s="310"/>
      <c r="E1691" s="309"/>
      <c r="F1691" s="309" t="s">
        <v>5427</v>
      </c>
      <c r="G1691" s="309"/>
      <c r="H1691" s="316">
        <v>11608297693</v>
      </c>
      <c r="I1691" s="321">
        <v>11608297693</v>
      </c>
      <c r="J1691" s="310"/>
      <c r="K1691" s="310"/>
      <c r="L1691" s="350" t="s">
        <v>650</v>
      </c>
    </row>
    <row r="1692" spans="2:12">
      <c r="B1692" s="326" t="s">
        <v>4408</v>
      </c>
      <c r="C1692" s="309" t="s">
        <v>5651</v>
      </c>
      <c r="D1692" s="310"/>
      <c r="E1692" s="309"/>
      <c r="F1692" s="309" t="s">
        <v>5500</v>
      </c>
      <c r="G1692" s="309"/>
      <c r="H1692" s="316">
        <v>18990085864</v>
      </c>
      <c r="I1692" s="321">
        <v>18990085864</v>
      </c>
      <c r="J1692" s="310"/>
      <c r="K1692" s="310"/>
      <c r="L1692" s="350" t="s">
        <v>650</v>
      </c>
    </row>
    <row r="1693" spans="2:12" ht="26.4">
      <c r="B1693" s="326" t="s">
        <v>4396</v>
      </c>
      <c r="C1693" s="309" t="s">
        <v>4899</v>
      </c>
      <c r="D1693" s="310"/>
      <c r="E1693" s="309" t="s">
        <v>898</v>
      </c>
      <c r="F1693" s="309" t="s">
        <v>5652</v>
      </c>
      <c r="G1693" s="309" t="s">
        <v>5653</v>
      </c>
      <c r="H1693" s="316">
        <v>277874147</v>
      </c>
      <c r="I1693" s="321">
        <v>277874147</v>
      </c>
      <c r="J1693" s="310" t="s">
        <v>3209</v>
      </c>
      <c r="K1693" s="310" t="s">
        <v>5654</v>
      </c>
      <c r="L1693" s="350" t="s">
        <v>757</v>
      </c>
    </row>
    <row r="1694" spans="2:12" ht="26.4">
      <c r="B1694" s="326" t="s">
        <v>4868</v>
      </c>
      <c r="C1694" s="309" t="s">
        <v>5329</v>
      </c>
      <c r="D1694" s="310"/>
      <c r="E1694" s="309" t="s">
        <v>898</v>
      </c>
      <c r="F1694" s="309" t="s">
        <v>5655</v>
      </c>
      <c r="G1694" s="309" t="s">
        <v>5653</v>
      </c>
      <c r="H1694" s="316">
        <v>1100749164</v>
      </c>
      <c r="I1694" s="321">
        <v>1100749164</v>
      </c>
      <c r="J1694" s="310" t="s">
        <v>3209</v>
      </c>
      <c r="K1694" s="310" t="s">
        <v>5654</v>
      </c>
      <c r="L1694" s="350" t="s">
        <v>757</v>
      </c>
    </row>
    <row r="1695" spans="2:12" ht="26.4">
      <c r="B1695" s="326" t="s">
        <v>5181</v>
      </c>
      <c r="C1695" s="309" t="s">
        <v>5656</v>
      </c>
      <c r="D1695" s="310"/>
      <c r="E1695" s="309" t="s">
        <v>898</v>
      </c>
      <c r="F1695" s="309" t="s">
        <v>5657</v>
      </c>
      <c r="G1695" s="309" t="s">
        <v>5653</v>
      </c>
      <c r="H1695" s="316">
        <v>229179200</v>
      </c>
      <c r="I1695" s="321">
        <v>229179200</v>
      </c>
      <c r="J1695" s="310" t="s">
        <v>3209</v>
      </c>
      <c r="K1695" s="310" t="s">
        <v>5654</v>
      </c>
      <c r="L1695" s="350" t="s">
        <v>757</v>
      </c>
    </row>
    <row r="1696" spans="2:12" ht="26.4">
      <c r="B1696" s="326" t="s">
        <v>5658</v>
      </c>
      <c r="C1696" s="309" t="s">
        <v>5659</v>
      </c>
      <c r="D1696" s="310"/>
      <c r="E1696" s="309" t="s">
        <v>3209</v>
      </c>
      <c r="F1696" s="309" t="s">
        <v>5660</v>
      </c>
      <c r="G1696" s="309" t="s">
        <v>5661</v>
      </c>
      <c r="H1696" s="316">
        <v>37483045</v>
      </c>
      <c r="I1696" s="321">
        <v>37483045</v>
      </c>
      <c r="J1696" s="310" t="s">
        <v>3209</v>
      </c>
      <c r="K1696" s="310" t="s">
        <v>5654</v>
      </c>
      <c r="L1696" s="350" t="s">
        <v>757</v>
      </c>
    </row>
    <row r="1697" spans="2:12" ht="26.4">
      <c r="B1697" s="326" t="s">
        <v>5662</v>
      </c>
      <c r="C1697" s="309" t="s">
        <v>5663</v>
      </c>
      <c r="D1697" s="310"/>
      <c r="E1697" s="309" t="s">
        <v>3209</v>
      </c>
      <c r="F1697" s="309" t="s">
        <v>5664</v>
      </c>
      <c r="G1697" s="309" t="s">
        <v>5653</v>
      </c>
      <c r="H1697" s="316">
        <v>226366701</v>
      </c>
      <c r="I1697" s="321">
        <v>226366701</v>
      </c>
      <c r="J1697" s="310" t="s">
        <v>3209</v>
      </c>
      <c r="K1697" s="310" t="s">
        <v>5654</v>
      </c>
      <c r="L1697" s="350" t="s">
        <v>757</v>
      </c>
    </row>
    <row r="1698" spans="2:12" ht="26.4">
      <c r="B1698" s="326" t="s">
        <v>5665</v>
      </c>
      <c r="C1698" s="309" t="s">
        <v>5666</v>
      </c>
      <c r="D1698" s="310"/>
      <c r="E1698" s="309" t="s">
        <v>3209</v>
      </c>
      <c r="F1698" s="309" t="s">
        <v>5667</v>
      </c>
      <c r="G1698" s="309" t="s">
        <v>5653</v>
      </c>
      <c r="H1698" s="316">
        <v>81654701</v>
      </c>
      <c r="I1698" s="321">
        <v>81654701</v>
      </c>
      <c r="J1698" s="310" t="s">
        <v>3209</v>
      </c>
      <c r="K1698" s="310" t="s">
        <v>5654</v>
      </c>
      <c r="L1698" s="350" t="s">
        <v>757</v>
      </c>
    </row>
    <row r="1699" spans="2:12" ht="26.4">
      <c r="B1699" s="326" t="s">
        <v>5348</v>
      </c>
      <c r="C1699" s="309" t="s">
        <v>5668</v>
      </c>
      <c r="D1699" s="310"/>
      <c r="E1699" s="309" t="s">
        <v>3209</v>
      </c>
      <c r="F1699" s="309" t="s">
        <v>5669</v>
      </c>
      <c r="G1699" s="309" t="s">
        <v>5653</v>
      </c>
      <c r="H1699" s="316">
        <v>683911576</v>
      </c>
      <c r="I1699" s="321">
        <v>683911576</v>
      </c>
      <c r="J1699" s="310" t="s">
        <v>3209</v>
      </c>
      <c r="K1699" s="310" t="s">
        <v>5654</v>
      </c>
      <c r="L1699" s="350" t="s">
        <v>757</v>
      </c>
    </row>
    <row r="1700" spans="2:12">
      <c r="B1700" s="326" t="s">
        <v>5670</v>
      </c>
      <c r="C1700" s="309" t="s">
        <v>5671</v>
      </c>
      <c r="D1700" s="310" t="s">
        <v>653</v>
      </c>
      <c r="E1700" s="309" t="s">
        <v>5672</v>
      </c>
      <c r="F1700" s="309" t="s">
        <v>5673</v>
      </c>
      <c r="G1700" s="309">
        <v>26</v>
      </c>
      <c r="H1700" s="316">
        <v>412637111</v>
      </c>
      <c r="I1700" s="321">
        <v>454533055</v>
      </c>
      <c r="J1700" s="310" t="s">
        <v>693</v>
      </c>
      <c r="K1700" s="310"/>
      <c r="L1700" s="350" t="s">
        <v>758</v>
      </c>
    </row>
    <row r="1701" spans="2:12">
      <c r="B1701" s="326" t="s">
        <v>5674</v>
      </c>
      <c r="C1701" s="309" t="s">
        <v>5675</v>
      </c>
      <c r="D1701" s="310" t="s">
        <v>653</v>
      </c>
      <c r="E1701" s="309" t="s">
        <v>4143</v>
      </c>
      <c r="F1701" s="309" t="s">
        <v>5676</v>
      </c>
      <c r="G1701" s="309">
        <v>12</v>
      </c>
      <c r="H1701" s="316">
        <v>47400000</v>
      </c>
      <c r="I1701" s="321">
        <v>26760000</v>
      </c>
      <c r="J1701" s="310" t="s">
        <v>693</v>
      </c>
      <c r="K1701" s="310"/>
      <c r="L1701" s="350" t="s">
        <v>758</v>
      </c>
    </row>
    <row r="1702" spans="2:12">
      <c r="B1702" s="326" t="s">
        <v>5677</v>
      </c>
      <c r="C1702" s="309" t="s">
        <v>5678</v>
      </c>
      <c r="D1702" s="310" t="s">
        <v>653</v>
      </c>
      <c r="E1702" s="309" t="s">
        <v>5679</v>
      </c>
      <c r="F1702" s="309" t="s">
        <v>5673</v>
      </c>
      <c r="G1702" s="309">
        <v>13</v>
      </c>
      <c r="H1702" s="316">
        <v>58923380</v>
      </c>
      <c r="I1702" s="321">
        <v>67430280</v>
      </c>
      <c r="J1702" s="310" t="s">
        <v>693</v>
      </c>
      <c r="K1702" s="310"/>
      <c r="L1702" s="350" t="s">
        <v>758</v>
      </c>
    </row>
    <row r="1703" spans="2:12">
      <c r="B1703" s="326" t="s">
        <v>4427</v>
      </c>
      <c r="C1703" s="309" t="s">
        <v>5680</v>
      </c>
      <c r="D1703" s="310" t="s">
        <v>666</v>
      </c>
      <c r="E1703" s="309" t="s">
        <v>5681</v>
      </c>
      <c r="F1703" s="309" t="s">
        <v>5682</v>
      </c>
      <c r="G1703" s="309">
        <v>63</v>
      </c>
      <c r="H1703" s="316">
        <v>34519790</v>
      </c>
      <c r="I1703" s="321">
        <v>31638250</v>
      </c>
      <c r="J1703" s="310" t="s">
        <v>693</v>
      </c>
      <c r="K1703" s="310"/>
      <c r="L1703" s="350" t="s">
        <v>758</v>
      </c>
    </row>
    <row r="1704" spans="2:12">
      <c r="B1704" s="326" t="s">
        <v>5683</v>
      </c>
      <c r="C1704" s="309" t="s">
        <v>5684</v>
      </c>
      <c r="D1704" s="310" t="s">
        <v>653</v>
      </c>
      <c r="E1704" s="309" t="s">
        <v>5685</v>
      </c>
      <c r="F1704" s="309" t="s">
        <v>5673</v>
      </c>
      <c r="G1704" s="309">
        <v>9</v>
      </c>
      <c r="H1704" s="316">
        <v>43134624</v>
      </c>
      <c r="I1704" s="321">
        <v>25274330</v>
      </c>
      <c r="J1704" s="310" t="s">
        <v>693</v>
      </c>
      <c r="K1704" s="310"/>
      <c r="L1704" s="350" t="s">
        <v>758</v>
      </c>
    </row>
    <row r="1705" spans="2:12">
      <c r="B1705" s="326" t="s">
        <v>5093</v>
      </c>
      <c r="C1705" s="309" t="s">
        <v>5094</v>
      </c>
      <c r="D1705" s="310" t="s">
        <v>653</v>
      </c>
      <c r="E1705" s="309" t="s">
        <v>5686</v>
      </c>
      <c r="F1705" s="309" t="s">
        <v>5687</v>
      </c>
      <c r="G1705" s="309">
        <v>20</v>
      </c>
      <c r="H1705" s="316">
        <v>108998000</v>
      </c>
      <c r="I1705" s="321">
        <v>131938000</v>
      </c>
      <c r="J1705" s="310" t="s">
        <v>693</v>
      </c>
      <c r="K1705" s="310"/>
      <c r="L1705" s="350" t="s">
        <v>758</v>
      </c>
    </row>
    <row r="1706" spans="2:12">
      <c r="B1706" s="326" t="s">
        <v>4874</v>
      </c>
      <c r="C1706" s="309" t="s">
        <v>4875</v>
      </c>
      <c r="D1706" s="310" t="s">
        <v>653</v>
      </c>
      <c r="E1706" s="309" t="s">
        <v>5688</v>
      </c>
      <c r="F1706" s="309" t="s">
        <v>5682</v>
      </c>
      <c r="G1706" s="309">
        <v>65</v>
      </c>
      <c r="H1706" s="316">
        <v>334420116</v>
      </c>
      <c r="I1706" s="321">
        <v>308563333</v>
      </c>
      <c r="J1706" s="310" t="s">
        <v>693</v>
      </c>
      <c r="K1706" s="310"/>
      <c r="L1706" s="350" t="s">
        <v>758</v>
      </c>
    </row>
    <row r="1707" spans="2:12">
      <c r="B1707" s="326" t="s">
        <v>5689</v>
      </c>
      <c r="C1707" s="309" t="s">
        <v>5690</v>
      </c>
      <c r="D1707" s="310" t="s">
        <v>653</v>
      </c>
      <c r="E1707" s="309" t="s">
        <v>5691</v>
      </c>
      <c r="F1707" s="309" t="s">
        <v>5692</v>
      </c>
      <c r="G1707" s="309">
        <v>103</v>
      </c>
      <c r="H1707" s="316">
        <v>1046024370</v>
      </c>
      <c r="I1707" s="321">
        <v>1061610506</v>
      </c>
      <c r="J1707" s="310" t="s">
        <v>693</v>
      </c>
      <c r="K1707" s="310"/>
      <c r="L1707" s="350" t="s">
        <v>758</v>
      </c>
    </row>
    <row r="1708" spans="2:12">
      <c r="B1708" s="326" t="s">
        <v>4510</v>
      </c>
      <c r="C1708" s="309" t="s">
        <v>5693</v>
      </c>
      <c r="D1708" s="310" t="s">
        <v>666</v>
      </c>
      <c r="E1708" s="309" t="s">
        <v>5694</v>
      </c>
      <c r="F1708" s="309" t="s">
        <v>5682</v>
      </c>
      <c r="G1708" s="309">
        <v>32</v>
      </c>
      <c r="H1708" s="316">
        <v>26623551</v>
      </c>
      <c r="I1708" s="321">
        <v>27829059</v>
      </c>
      <c r="J1708" s="310" t="s">
        <v>693</v>
      </c>
      <c r="K1708" s="310"/>
      <c r="L1708" s="350" t="s">
        <v>758</v>
      </c>
    </row>
    <row r="1709" spans="2:12">
      <c r="B1709" s="326" t="s">
        <v>5695</v>
      </c>
      <c r="C1709" s="309" t="s">
        <v>5696</v>
      </c>
      <c r="D1709" s="310" t="s">
        <v>666</v>
      </c>
      <c r="E1709" s="309" t="s">
        <v>5697</v>
      </c>
      <c r="F1709" s="309" t="s">
        <v>4413</v>
      </c>
      <c r="G1709" s="309">
        <v>88</v>
      </c>
      <c r="H1709" s="316">
        <v>192008846</v>
      </c>
      <c r="I1709" s="321">
        <v>208299232</v>
      </c>
      <c r="J1709" s="310" t="s">
        <v>693</v>
      </c>
      <c r="K1709" s="310"/>
      <c r="L1709" s="350" t="s">
        <v>758</v>
      </c>
    </row>
    <row r="1710" spans="2:12">
      <c r="B1710" s="326" t="s">
        <v>5698</v>
      </c>
      <c r="C1710" s="309" t="s">
        <v>5699</v>
      </c>
      <c r="D1710" s="310" t="s">
        <v>653</v>
      </c>
      <c r="E1710" s="309" t="s">
        <v>5700</v>
      </c>
      <c r="F1710" s="309" t="s">
        <v>5701</v>
      </c>
      <c r="G1710" s="309">
        <v>8</v>
      </c>
      <c r="H1710" s="316">
        <v>39228000</v>
      </c>
      <c r="I1710" s="321">
        <v>35286000</v>
      </c>
      <c r="J1710" s="310" t="s">
        <v>693</v>
      </c>
      <c r="K1710" s="310"/>
      <c r="L1710" s="350" t="s">
        <v>758</v>
      </c>
    </row>
    <row r="1711" spans="2:12">
      <c r="B1711" s="326" t="s">
        <v>5702</v>
      </c>
      <c r="C1711" s="309" t="s">
        <v>5703</v>
      </c>
      <c r="D1711" s="310" t="s">
        <v>666</v>
      </c>
      <c r="E1711" s="309" t="s">
        <v>5704</v>
      </c>
      <c r="F1711" s="309" t="s">
        <v>5705</v>
      </c>
      <c r="G1711" s="309">
        <v>12</v>
      </c>
      <c r="H1711" s="316">
        <v>121150000</v>
      </c>
      <c r="I1711" s="321">
        <v>89734250</v>
      </c>
      <c r="J1711" s="310" t="s">
        <v>693</v>
      </c>
      <c r="K1711" s="310"/>
      <c r="L1711" s="350" t="s">
        <v>758</v>
      </c>
    </row>
    <row r="1712" spans="2:12">
      <c r="B1712" s="326" t="s">
        <v>5706</v>
      </c>
      <c r="C1712" s="309" t="s">
        <v>5707</v>
      </c>
      <c r="D1712" s="310" t="s">
        <v>653</v>
      </c>
      <c r="E1712" s="309" t="s">
        <v>4147</v>
      </c>
      <c r="F1712" s="309" t="s">
        <v>5708</v>
      </c>
      <c r="G1712" s="309">
        <v>6</v>
      </c>
      <c r="H1712" s="316">
        <v>68299362</v>
      </c>
      <c r="I1712" s="321">
        <v>62410751</v>
      </c>
      <c r="J1712" s="310" t="s">
        <v>693</v>
      </c>
      <c r="K1712" s="310"/>
      <c r="L1712" s="350" t="s">
        <v>758</v>
      </c>
    </row>
    <row r="1713" spans="2:12">
      <c r="B1713" s="326" t="s">
        <v>5709</v>
      </c>
      <c r="C1713" s="309" t="s">
        <v>5710</v>
      </c>
      <c r="D1713" s="310" t="s">
        <v>666</v>
      </c>
      <c r="E1713" s="309" t="s">
        <v>5711</v>
      </c>
      <c r="F1713" s="309" t="s">
        <v>5682</v>
      </c>
      <c r="G1713" s="309">
        <v>29</v>
      </c>
      <c r="H1713" s="316">
        <v>30857895</v>
      </c>
      <c r="I1713" s="321">
        <v>24663691</v>
      </c>
      <c r="J1713" s="310" t="s">
        <v>693</v>
      </c>
      <c r="K1713" s="310"/>
      <c r="L1713" s="350" t="s">
        <v>758</v>
      </c>
    </row>
    <row r="1714" spans="2:12" ht="26.4">
      <c r="B1714" s="326" t="s">
        <v>5712</v>
      </c>
      <c r="C1714" s="309" t="s">
        <v>5713</v>
      </c>
      <c r="D1714" s="310" t="s">
        <v>653</v>
      </c>
      <c r="E1714" s="309" t="s">
        <v>5714</v>
      </c>
      <c r="F1714" s="309" t="s">
        <v>5715</v>
      </c>
      <c r="G1714" s="309">
        <v>40</v>
      </c>
      <c r="H1714" s="316">
        <v>238788057</v>
      </c>
      <c r="I1714" s="321">
        <v>735258980</v>
      </c>
      <c r="J1714" s="310" t="s">
        <v>693</v>
      </c>
      <c r="K1714" s="310"/>
      <c r="L1714" s="350" t="s">
        <v>758</v>
      </c>
    </row>
    <row r="1715" spans="2:12">
      <c r="B1715" s="326" t="s">
        <v>5716</v>
      </c>
      <c r="C1715" s="309" t="s">
        <v>5717</v>
      </c>
      <c r="D1715" s="310" t="s">
        <v>653</v>
      </c>
      <c r="E1715" s="309" t="s">
        <v>5718</v>
      </c>
      <c r="F1715" s="309" t="s">
        <v>5719</v>
      </c>
      <c r="G1715" s="309">
        <v>22</v>
      </c>
      <c r="H1715" s="316">
        <v>228088000</v>
      </c>
      <c r="I1715" s="321">
        <v>232536750</v>
      </c>
      <c r="J1715" s="310" t="s">
        <v>693</v>
      </c>
      <c r="K1715" s="310"/>
      <c r="L1715" s="350" t="s">
        <v>758</v>
      </c>
    </row>
    <row r="1716" spans="2:12">
      <c r="B1716" s="326" t="s">
        <v>5720</v>
      </c>
      <c r="C1716" s="309" t="s">
        <v>5721</v>
      </c>
      <c r="D1716" s="310" t="s">
        <v>666</v>
      </c>
      <c r="E1716" s="309" t="s">
        <v>5722</v>
      </c>
      <c r="F1716" s="309" t="s">
        <v>5682</v>
      </c>
      <c r="G1716" s="309">
        <v>1</v>
      </c>
      <c r="H1716" s="316">
        <v>55730971</v>
      </c>
      <c r="I1716" s="321">
        <v>52156845</v>
      </c>
      <c r="J1716" s="310" t="s">
        <v>693</v>
      </c>
      <c r="K1716" s="310"/>
      <c r="L1716" s="350" t="s">
        <v>758</v>
      </c>
    </row>
    <row r="1717" spans="2:12">
      <c r="B1717" s="326" t="s">
        <v>497</v>
      </c>
      <c r="C1717" s="309" t="s">
        <v>5723</v>
      </c>
      <c r="D1717" s="310" t="s">
        <v>653</v>
      </c>
      <c r="E1717" s="309" t="s">
        <v>5724</v>
      </c>
      <c r="F1717" s="309" t="s">
        <v>5708</v>
      </c>
      <c r="G1717" s="309">
        <v>12</v>
      </c>
      <c r="H1717" s="316">
        <v>105483276</v>
      </c>
      <c r="I1717" s="321">
        <v>168336667</v>
      </c>
      <c r="J1717" s="310" t="s">
        <v>693</v>
      </c>
      <c r="K1717" s="310"/>
      <c r="L1717" s="350" t="s">
        <v>758</v>
      </c>
    </row>
    <row r="1718" spans="2:12">
      <c r="B1718" s="326" t="s">
        <v>5007</v>
      </c>
      <c r="C1718" s="309" t="s">
        <v>5725</v>
      </c>
      <c r="D1718" s="310" t="s">
        <v>666</v>
      </c>
      <c r="E1718" s="309" t="s">
        <v>5726</v>
      </c>
      <c r="F1718" s="309" t="s">
        <v>5727</v>
      </c>
      <c r="G1718" s="309">
        <v>27</v>
      </c>
      <c r="H1718" s="316">
        <v>3320489364</v>
      </c>
      <c r="I1718" s="321">
        <v>3143247932</v>
      </c>
      <c r="J1718" s="310" t="s">
        <v>693</v>
      </c>
      <c r="K1718" s="310"/>
      <c r="L1718" s="350" t="s">
        <v>758</v>
      </c>
    </row>
    <row r="1719" spans="2:12">
      <c r="B1719" s="326" t="s">
        <v>5728</v>
      </c>
      <c r="C1719" s="309" t="s">
        <v>5729</v>
      </c>
      <c r="D1719" s="310" t="s">
        <v>666</v>
      </c>
      <c r="E1719" s="309" t="s">
        <v>5730</v>
      </c>
      <c r="F1719" s="309" t="s">
        <v>5731</v>
      </c>
      <c r="G1719" s="309">
        <v>8</v>
      </c>
      <c r="H1719" s="316">
        <v>29822428</v>
      </c>
      <c r="I1719" s="321">
        <v>31137628</v>
      </c>
      <c r="J1719" s="310" t="s">
        <v>693</v>
      </c>
      <c r="K1719" s="310"/>
      <c r="L1719" s="350" t="s">
        <v>758</v>
      </c>
    </row>
    <row r="1720" spans="2:12" ht="26.4">
      <c r="B1720" s="326" t="s">
        <v>4280</v>
      </c>
      <c r="C1720" s="309" t="s">
        <v>5732</v>
      </c>
      <c r="D1720" s="310" t="s">
        <v>666</v>
      </c>
      <c r="E1720" s="309" t="s">
        <v>5733</v>
      </c>
      <c r="F1720" s="309" t="s">
        <v>5734</v>
      </c>
      <c r="G1720" s="309">
        <v>53</v>
      </c>
      <c r="H1720" s="316">
        <v>315930700</v>
      </c>
      <c r="I1720" s="321">
        <v>321279400</v>
      </c>
      <c r="J1720" s="310" t="s">
        <v>693</v>
      </c>
      <c r="K1720" s="310"/>
      <c r="L1720" s="350" t="s">
        <v>758</v>
      </c>
    </row>
    <row r="1721" spans="2:12">
      <c r="B1721" s="326" t="s">
        <v>4313</v>
      </c>
      <c r="C1721" s="309" t="s">
        <v>5735</v>
      </c>
      <c r="D1721" s="310" t="s">
        <v>666</v>
      </c>
      <c r="E1721" s="309" t="s">
        <v>5736</v>
      </c>
      <c r="F1721" s="309" t="s">
        <v>5734</v>
      </c>
      <c r="G1721" s="309">
        <v>143</v>
      </c>
      <c r="H1721" s="316">
        <v>39543391</v>
      </c>
      <c r="I1721" s="321">
        <v>39078583</v>
      </c>
      <c r="J1721" s="310" t="s">
        <v>693</v>
      </c>
      <c r="K1721" s="310"/>
      <c r="L1721" s="350" t="s">
        <v>758</v>
      </c>
    </row>
    <row r="1722" spans="2:12">
      <c r="B1722" s="326" t="s">
        <v>4683</v>
      </c>
      <c r="C1722" s="309" t="s">
        <v>5737</v>
      </c>
      <c r="D1722" s="310" t="s">
        <v>666</v>
      </c>
      <c r="E1722" s="309" t="s">
        <v>5738</v>
      </c>
      <c r="F1722" s="309" t="s">
        <v>5682</v>
      </c>
      <c r="G1722" s="309">
        <v>27</v>
      </c>
      <c r="H1722" s="316">
        <v>212208900</v>
      </c>
      <c r="I1722" s="321">
        <v>208910204</v>
      </c>
      <c r="J1722" s="310" t="s">
        <v>693</v>
      </c>
      <c r="K1722" s="310"/>
      <c r="L1722" s="350" t="s">
        <v>758</v>
      </c>
    </row>
    <row r="1723" spans="2:12">
      <c r="B1723" s="326" t="s">
        <v>5739</v>
      </c>
      <c r="C1723" s="309" t="s">
        <v>5740</v>
      </c>
      <c r="D1723" s="310" t="s">
        <v>666</v>
      </c>
      <c r="E1723" s="309" t="s">
        <v>5741</v>
      </c>
      <c r="F1723" s="309" t="s">
        <v>5742</v>
      </c>
      <c r="G1723" s="309">
        <v>5</v>
      </c>
      <c r="H1723" s="316">
        <v>219911000</v>
      </c>
      <c r="I1723" s="321">
        <v>234590920</v>
      </c>
      <c r="J1723" s="310" t="s">
        <v>693</v>
      </c>
      <c r="K1723" s="310"/>
      <c r="L1723" s="350" t="s">
        <v>758</v>
      </c>
    </row>
    <row r="1724" spans="2:12">
      <c r="B1724" s="326" t="s">
        <v>5743</v>
      </c>
      <c r="C1724" s="309" t="s">
        <v>5329</v>
      </c>
      <c r="D1724" s="310" t="s">
        <v>666</v>
      </c>
      <c r="E1724" s="309" t="s">
        <v>5744</v>
      </c>
      <c r="F1724" s="309" t="s">
        <v>5745</v>
      </c>
      <c r="G1724" s="309">
        <v>9</v>
      </c>
      <c r="H1724" s="316">
        <v>75798545</v>
      </c>
      <c r="I1724" s="321">
        <v>78109870</v>
      </c>
      <c r="J1724" s="310" t="s">
        <v>693</v>
      </c>
      <c r="K1724" s="310"/>
      <c r="L1724" s="350" t="s">
        <v>758</v>
      </c>
    </row>
    <row r="1725" spans="2:12">
      <c r="B1725" s="326" t="s">
        <v>4442</v>
      </c>
      <c r="C1725" s="309" t="s">
        <v>5154</v>
      </c>
      <c r="D1725" s="310" t="s">
        <v>666</v>
      </c>
      <c r="E1725" s="309" t="s">
        <v>5746</v>
      </c>
      <c r="F1725" s="309" t="s">
        <v>5747</v>
      </c>
      <c r="G1725" s="309"/>
      <c r="H1725" s="316">
        <v>101479260.40000001</v>
      </c>
      <c r="I1725" s="321">
        <v>106151542</v>
      </c>
      <c r="J1725" s="310" t="s">
        <v>4612</v>
      </c>
      <c r="K1725" s="310" t="s">
        <v>4414</v>
      </c>
      <c r="L1725" s="350" t="s">
        <v>664</v>
      </c>
    </row>
    <row r="1726" spans="2:12">
      <c r="B1726" s="326" t="s">
        <v>5748</v>
      </c>
      <c r="C1726" s="309" t="s">
        <v>5749</v>
      </c>
      <c r="D1726" s="310" t="s">
        <v>666</v>
      </c>
      <c r="E1726" s="309" t="s">
        <v>5750</v>
      </c>
      <c r="F1726" s="309"/>
      <c r="G1726" s="309"/>
      <c r="H1726" s="316">
        <v>27955750</v>
      </c>
      <c r="I1726" s="321">
        <v>27955750</v>
      </c>
      <c r="J1726" s="310" t="s">
        <v>4612</v>
      </c>
      <c r="K1726" s="310" t="s">
        <v>4414</v>
      </c>
      <c r="L1726" s="350" t="s">
        <v>664</v>
      </c>
    </row>
    <row r="1727" spans="2:12">
      <c r="B1727" s="326" t="s">
        <v>5751</v>
      </c>
      <c r="C1727" s="309" t="s">
        <v>5752</v>
      </c>
      <c r="D1727" s="310" t="s">
        <v>666</v>
      </c>
      <c r="E1727" s="309" t="s">
        <v>5753</v>
      </c>
      <c r="F1727" s="309" t="s">
        <v>5754</v>
      </c>
      <c r="G1727" s="309"/>
      <c r="H1727" s="316">
        <v>37641400</v>
      </c>
      <c r="I1727" s="321">
        <v>23911760</v>
      </c>
      <c r="J1727" s="310" t="s">
        <v>4612</v>
      </c>
      <c r="K1727" s="310" t="s">
        <v>4414</v>
      </c>
      <c r="L1727" s="350" t="s">
        <v>664</v>
      </c>
    </row>
    <row r="1728" spans="2:12">
      <c r="B1728" s="326" t="s">
        <v>119</v>
      </c>
      <c r="C1728" s="309" t="s">
        <v>5755</v>
      </c>
      <c r="D1728" s="310" t="s">
        <v>653</v>
      </c>
      <c r="E1728" s="309" t="s">
        <v>5756</v>
      </c>
      <c r="F1728" s="309" t="s">
        <v>5757</v>
      </c>
      <c r="G1728" s="309"/>
      <c r="H1728" s="316">
        <v>655054179</v>
      </c>
      <c r="I1728" s="321">
        <v>544267221</v>
      </c>
      <c r="J1728" s="310" t="s">
        <v>4612</v>
      </c>
      <c r="K1728" s="310" t="s">
        <v>4414</v>
      </c>
      <c r="L1728" s="350" t="s">
        <v>664</v>
      </c>
    </row>
    <row r="1729" spans="2:12">
      <c r="B1729" s="326" t="s">
        <v>464</v>
      </c>
      <c r="C1729" s="309" t="s">
        <v>5758</v>
      </c>
      <c r="D1729" s="310" t="s">
        <v>653</v>
      </c>
      <c r="E1729" s="309" t="s">
        <v>5759</v>
      </c>
      <c r="F1729" s="309" t="s">
        <v>5760</v>
      </c>
      <c r="G1729" s="309"/>
      <c r="H1729" s="316">
        <v>106228320</v>
      </c>
      <c r="I1729" s="321">
        <v>51159951</v>
      </c>
      <c r="J1729" s="310" t="s">
        <v>4612</v>
      </c>
      <c r="K1729" s="310" t="s">
        <v>4414</v>
      </c>
      <c r="L1729" s="350" t="s">
        <v>664</v>
      </c>
    </row>
    <row r="1730" spans="2:12">
      <c r="B1730" s="326" t="s">
        <v>4134</v>
      </c>
      <c r="C1730" s="309" t="s">
        <v>4135</v>
      </c>
      <c r="D1730" s="310" t="s">
        <v>666</v>
      </c>
      <c r="E1730" s="309" t="s">
        <v>5761</v>
      </c>
      <c r="F1730" s="309" t="s">
        <v>5762</v>
      </c>
      <c r="G1730" s="309"/>
      <c r="H1730" s="316">
        <v>31529600</v>
      </c>
      <c r="I1730" s="321"/>
      <c r="J1730" s="310" t="s">
        <v>4612</v>
      </c>
      <c r="K1730" s="310" t="s">
        <v>4414</v>
      </c>
      <c r="L1730" s="350" t="s">
        <v>664</v>
      </c>
    </row>
    <row r="1731" spans="2:12">
      <c r="B1731" s="326" t="s">
        <v>5498</v>
      </c>
      <c r="C1731" s="309" t="s">
        <v>5763</v>
      </c>
      <c r="D1731" s="310" t="s">
        <v>666</v>
      </c>
      <c r="E1731" s="309" t="s">
        <v>5764</v>
      </c>
      <c r="F1731" s="309" t="s">
        <v>5765</v>
      </c>
      <c r="G1731" s="309"/>
      <c r="H1731" s="316">
        <v>118726195.59999999</v>
      </c>
      <c r="I1731" s="321">
        <v>116212402</v>
      </c>
      <c r="J1731" s="310" t="s">
        <v>4612</v>
      </c>
      <c r="K1731" s="310" t="s">
        <v>4414</v>
      </c>
      <c r="L1731" s="350" t="s">
        <v>664</v>
      </c>
    </row>
    <row r="1732" spans="2:12">
      <c r="B1732" s="326" t="s">
        <v>4157</v>
      </c>
      <c r="C1732" s="309" t="s">
        <v>5766</v>
      </c>
      <c r="D1732" s="310" t="s">
        <v>666</v>
      </c>
      <c r="E1732" s="309" t="s">
        <v>5767</v>
      </c>
      <c r="F1732" s="309" t="s">
        <v>5768</v>
      </c>
      <c r="G1732" s="309"/>
      <c r="H1732" s="316">
        <v>172821434.31999999</v>
      </c>
      <c r="I1732" s="321">
        <v>247650323.46000001</v>
      </c>
      <c r="J1732" s="310" t="s">
        <v>4612</v>
      </c>
      <c r="K1732" s="310" t="s">
        <v>4414</v>
      </c>
      <c r="L1732" s="350" t="s">
        <v>664</v>
      </c>
    </row>
    <row r="1733" spans="2:12">
      <c r="B1733" s="326" t="s">
        <v>5769</v>
      </c>
      <c r="C1733" s="309" t="s">
        <v>5770</v>
      </c>
      <c r="D1733" s="310" t="s">
        <v>666</v>
      </c>
      <c r="E1733" s="309" t="s">
        <v>5771</v>
      </c>
      <c r="F1733" s="309"/>
      <c r="G1733" s="309"/>
      <c r="H1733" s="316">
        <v>51893107.460000001</v>
      </c>
      <c r="I1733" s="321">
        <v>51893107.460000001</v>
      </c>
      <c r="J1733" s="310" t="s">
        <v>4612</v>
      </c>
      <c r="K1733" s="310" t="s">
        <v>4414</v>
      </c>
      <c r="L1733" s="350" t="s">
        <v>664</v>
      </c>
    </row>
    <row r="1734" spans="2:12">
      <c r="B1734" s="326" t="s">
        <v>5511</v>
      </c>
      <c r="C1734" s="309" t="s">
        <v>5512</v>
      </c>
      <c r="D1734" s="310" t="s">
        <v>666</v>
      </c>
      <c r="E1734" s="309" t="s">
        <v>5772</v>
      </c>
      <c r="F1734" s="309" t="s">
        <v>5773</v>
      </c>
      <c r="G1734" s="309"/>
      <c r="H1734" s="316">
        <v>67904867.5</v>
      </c>
      <c r="I1734" s="321">
        <v>46896673.969999999</v>
      </c>
      <c r="J1734" s="310" t="s">
        <v>4612</v>
      </c>
      <c r="K1734" s="310" t="s">
        <v>4414</v>
      </c>
      <c r="L1734" s="350" t="s">
        <v>664</v>
      </c>
    </row>
    <row r="1735" spans="2:12">
      <c r="B1735" s="326" t="s">
        <v>5774</v>
      </c>
      <c r="C1735" s="309" t="s">
        <v>5775</v>
      </c>
      <c r="D1735" s="310" t="s">
        <v>666</v>
      </c>
      <c r="E1735" s="309" t="s">
        <v>5776</v>
      </c>
      <c r="F1735" s="309" t="s">
        <v>5777</v>
      </c>
      <c r="G1735" s="309"/>
      <c r="H1735" s="316">
        <v>37149160</v>
      </c>
      <c r="I1735" s="321">
        <v>30454680</v>
      </c>
      <c r="J1735" s="310" t="s">
        <v>4612</v>
      </c>
      <c r="K1735" s="310" t="s">
        <v>4414</v>
      </c>
      <c r="L1735" s="350" t="s">
        <v>664</v>
      </c>
    </row>
    <row r="1736" spans="2:12" ht="26.4">
      <c r="B1736" s="326" t="s">
        <v>5003</v>
      </c>
      <c r="C1736" s="309" t="s">
        <v>5778</v>
      </c>
      <c r="D1736" s="310" t="s">
        <v>666</v>
      </c>
      <c r="E1736" s="309" t="s">
        <v>5779</v>
      </c>
      <c r="F1736" s="309" t="s">
        <v>5780</v>
      </c>
      <c r="G1736" s="309"/>
      <c r="H1736" s="316">
        <v>147960080.30000001</v>
      </c>
      <c r="I1736" s="321">
        <v>187273536</v>
      </c>
      <c r="J1736" s="310" t="s">
        <v>4612</v>
      </c>
      <c r="K1736" s="310" t="s">
        <v>4414</v>
      </c>
      <c r="L1736" s="350" t="s">
        <v>664</v>
      </c>
    </row>
    <row r="1737" spans="2:12">
      <c r="B1737" s="326" t="s">
        <v>4396</v>
      </c>
      <c r="C1737" s="309" t="s">
        <v>4339</v>
      </c>
      <c r="D1737" s="310" t="s">
        <v>666</v>
      </c>
      <c r="E1737" s="309" t="s">
        <v>5746</v>
      </c>
      <c r="F1737" s="309" t="s">
        <v>5781</v>
      </c>
      <c r="G1737" s="309"/>
      <c r="H1737" s="316">
        <v>82500099.799999997</v>
      </c>
      <c r="I1737" s="321">
        <v>39761021</v>
      </c>
      <c r="J1737" s="310" t="s">
        <v>4612</v>
      </c>
      <c r="K1737" s="310" t="s">
        <v>4414</v>
      </c>
      <c r="L1737" s="350" t="s">
        <v>664</v>
      </c>
    </row>
    <row r="1738" spans="2:12">
      <c r="B1738" s="326" t="s">
        <v>5782</v>
      </c>
      <c r="C1738" s="309" t="s">
        <v>4272</v>
      </c>
      <c r="D1738" s="310" t="s">
        <v>666</v>
      </c>
      <c r="E1738" s="309" t="s">
        <v>5783</v>
      </c>
      <c r="F1738" s="309" t="s">
        <v>5784</v>
      </c>
      <c r="G1738" s="309"/>
      <c r="H1738" s="316">
        <v>228696220.08000001</v>
      </c>
      <c r="I1738" s="321">
        <v>240119891</v>
      </c>
      <c r="J1738" s="310" t="s">
        <v>4612</v>
      </c>
      <c r="K1738" s="310"/>
      <c r="L1738" s="350" t="s">
        <v>664</v>
      </c>
    </row>
    <row r="1739" spans="2:12">
      <c r="B1739" s="326" t="s">
        <v>576</v>
      </c>
      <c r="C1739" s="309" t="s">
        <v>5785</v>
      </c>
      <c r="D1739" s="310" t="s">
        <v>653</v>
      </c>
      <c r="E1739" s="309" t="s">
        <v>5786</v>
      </c>
      <c r="F1739" s="309" t="s">
        <v>5781</v>
      </c>
      <c r="G1739" s="309"/>
      <c r="H1739" s="316">
        <v>457611238.02999997</v>
      </c>
      <c r="I1739" s="321">
        <v>585707339</v>
      </c>
      <c r="J1739" s="310" t="s">
        <v>4612</v>
      </c>
      <c r="K1739" s="310"/>
      <c r="L1739" s="350" t="s">
        <v>664</v>
      </c>
    </row>
    <row r="1740" spans="2:12">
      <c r="B1740" s="326"/>
      <c r="C1740" s="309" t="s">
        <v>4435</v>
      </c>
      <c r="D1740" s="310"/>
      <c r="E1740" s="309"/>
      <c r="F1740" s="309"/>
      <c r="G1740" s="309"/>
      <c r="H1740" s="316">
        <v>55826700</v>
      </c>
      <c r="I1740" s="321">
        <v>9500000</v>
      </c>
      <c r="J1740" s="310" t="s">
        <v>4612</v>
      </c>
      <c r="K1740" s="310" t="s">
        <v>4414</v>
      </c>
      <c r="L1740" s="350" t="s">
        <v>664</v>
      </c>
    </row>
    <row r="1741" spans="2:12">
      <c r="B1741" s="326" t="s">
        <v>4313</v>
      </c>
      <c r="C1741" s="309" t="s">
        <v>5634</v>
      </c>
      <c r="D1741" s="310" t="s">
        <v>653</v>
      </c>
      <c r="E1741" s="309" t="s">
        <v>5787</v>
      </c>
      <c r="F1741" s="309" t="s">
        <v>5788</v>
      </c>
      <c r="G1741" s="309"/>
      <c r="H1741" s="316">
        <v>300087637.18000001</v>
      </c>
      <c r="I1741" s="321">
        <v>170942078</v>
      </c>
      <c r="J1741" s="310" t="s">
        <v>4612</v>
      </c>
      <c r="K1741" s="310" t="s">
        <v>4414</v>
      </c>
      <c r="L1741" s="350" t="s">
        <v>664</v>
      </c>
    </row>
    <row r="1742" spans="2:12">
      <c r="B1742" s="326" t="s">
        <v>5789</v>
      </c>
      <c r="C1742" s="309" t="s">
        <v>5790</v>
      </c>
      <c r="D1742" s="310" t="s">
        <v>666</v>
      </c>
      <c r="E1742" s="309" t="s">
        <v>5791</v>
      </c>
      <c r="F1742" s="309" t="s">
        <v>5765</v>
      </c>
      <c r="G1742" s="309"/>
      <c r="H1742" s="316">
        <v>483780124</v>
      </c>
      <c r="I1742" s="321">
        <v>567306740</v>
      </c>
      <c r="J1742" s="310" t="s">
        <v>4612</v>
      </c>
      <c r="K1742" s="310" t="s">
        <v>4414</v>
      </c>
      <c r="L1742" s="350" t="s">
        <v>664</v>
      </c>
    </row>
    <row r="1743" spans="2:12">
      <c r="B1743" s="326" t="s">
        <v>5792</v>
      </c>
      <c r="C1743" s="309" t="s">
        <v>5793</v>
      </c>
      <c r="D1743" s="310" t="s">
        <v>666</v>
      </c>
      <c r="E1743" s="309" t="s">
        <v>5794</v>
      </c>
      <c r="F1743" s="309" t="s">
        <v>5795</v>
      </c>
      <c r="G1743" s="309"/>
      <c r="H1743" s="316">
        <v>55040296.020000003</v>
      </c>
      <c r="I1743" s="321">
        <v>156571284</v>
      </c>
      <c r="J1743" s="310" t="s">
        <v>4612</v>
      </c>
      <c r="K1743" s="310" t="s">
        <v>4414</v>
      </c>
      <c r="L1743" s="350" t="s">
        <v>664</v>
      </c>
    </row>
    <row r="1744" spans="2:12">
      <c r="B1744" s="326" t="s">
        <v>4845</v>
      </c>
      <c r="C1744" s="309" t="s">
        <v>5796</v>
      </c>
      <c r="D1744" s="310" t="s">
        <v>666</v>
      </c>
      <c r="E1744" s="309" t="s">
        <v>5797</v>
      </c>
      <c r="F1744" s="309" t="s">
        <v>5798</v>
      </c>
      <c r="G1744" s="309"/>
      <c r="H1744" s="316">
        <v>8987381417</v>
      </c>
      <c r="I1744" s="321">
        <v>11196076184.23</v>
      </c>
      <c r="J1744" s="310" t="s">
        <v>4612</v>
      </c>
      <c r="K1744" s="310" t="s">
        <v>4414</v>
      </c>
      <c r="L1744" s="350" t="s">
        <v>664</v>
      </c>
    </row>
    <row r="1745" spans="2:12">
      <c r="B1745" s="326" t="s">
        <v>4935</v>
      </c>
      <c r="C1745" s="309" t="s">
        <v>5799</v>
      </c>
      <c r="D1745" s="310" t="s">
        <v>653</v>
      </c>
      <c r="E1745" s="309" t="s">
        <v>5800</v>
      </c>
      <c r="F1745" s="309" t="s">
        <v>5801</v>
      </c>
      <c r="G1745" s="309"/>
      <c r="H1745" s="316">
        <v>344572726.13</v>
      </c>
      <c r="I1745" s="321">
        <v>374133431</v>
      </c>
      <c r="J1745" s="310" t="s">
        <v>4612</v>
      </c>
      <c r="K1745" s="310" t="s">
        <v>4414</v>
      </c>
      <c r="L1745" s="350" t="s">
        <v>664</v>
      </c>
    </row>
    <row r="1746" spans="2:12">
      <c r="B1746" s="326" t="s">
        <v>5748</v>
      </c>
      <c r="C1746" s="309" t="s">
        <v>5802</v>
      </c>
      <c r="D1746" s="310" t="s">
        <v>666</v>
      </c>
      <c r="E1746" s="309" t="s">
        <v>5803</v>
      </c>
      <c r="F1746" s="309" t="s">
        <v>5804</v>
      </c>
      <c r="G1746" s="309"/>
      <c r="H1746" s="316">
        <v>69155965</v>
      </c>
      <c r="I1746" s="321">
        <v>100312349.52</v>
      </c>
      <c r="J1746" s="310" t="s">
        <v>4612</v>
      </c>
      <c r="K1746" s="310" t="s">
        <v>4414</v>
      </c>
      <c r="L1746" s="350" t="s">
        <v>664</v>
      </c>
    </row>
    <row r="1747" spans="2:12">
      <c r="B1747" s="326" t="s">
        <v>5805</v>
      </c>
      <c r="C1747" s="309" t="s">
        <v>5806</v>
      </c>
      <c r="D1747" s="310" t="s">
        <v>666</v>
      </c>
      <c r="E1747" s="309" t="s">
        <v>5807</v>
      </c>
      <c r="F1747" s="309" t="s">
        <v>5808</v>
      </c>
      <c r="G1747" s="309"/>
      <c r="H1747" s="316">
        <v>85086979.560000002</v>
      </c>
      <c r="I1747" s="321">
        <v>52547901</v>
      </c>
      <c r="J1747" s="310" t="s">
        <v>4612</v>
      </c>
      <c r="K1747" s="310" t="s">
        <v>4414</v>
      </c>
      <c r="L1747" s="350" t="s">
        <v>664</v>
      </c>
    </row>
    <row r="1748" spans="2:12">
      <c r="B1748" s="326" t="s">
        <v>5809</v>
      </c>
      <c r="C1748" s="309" t="s">
        <v>5810</v>
      </c>
      <c r="D1748" s="310" t="s">
        <v>666</v>
      </c>
      <c r="E1748" s="309" t="s">
        <v>5811</v>
      </c>
      <c r="F1748" s="309" t="s">
        <v>5795</v>
      </c>
      <c r="G1748" s="309"/>
      <c r="H1748" s="316">
        <v>45620394</v>
      </c>
      <c r="I1748" s="321">
        <v>36081839</v>
      </c>
      <c r="J1748" s="310" t="s">
        <v>4612</v>
      </c>
      <c r="K1748" s="310" t="s">
        <v>4414</v>
      </c>
      <c r="L1748" s="350" t="s">
        <v>664</v>
      </c>
    </row>
    <row r="1749" spans="2:12">
      <c r="B1749" s="326" t="s">
        <v>5812</v>
      </c>
      <c r="C1749" s="309" t="s">
        <v>5813</v>
      </c>
      <c r="D1749" s="310" t="s">
        <v>666</v>
      </c>
      <c r="E1749" s="309" t="s">
        <v>5814</v>
      </c>
      <c r="F1749" s="309" t="s">
        <v>5815</v>
      </c>
      <c r="G1749" s="309"/>
      <c r="H1749" s="316">
        <v>89229270.680000007</v>
      </c>
      <c r="I1749" s="321"/>
      <c r="J1749" s="310" t="s">
        <v>4612</v>
      </c>
      <c r="K1749" s="310" t="s">
        <v>4414</v>
      </c>
      <c r="L1749" s="350" t="s">
        <v>664</v>
      </c>
    </row>
    <row r="1750" spans="2:12">
      <c r="B1750" s="326" t="s">
        <v>5816</v>
      </c>
      <c r="C1750" s="309" t="s">
        <v>5817</v>
      </c>
      <c r="D1750" s="310" t="s">
        <v>666</v>
      </c>
      <c r="E1750" s="309" t="s">
        <v>5818</v>
      </c>
      <c r="F1750" s="309" t="s">
        <v>5781</v>
      </c>
      <c r="G1750" s="309"/>
      <c r="H1750" s="316">
        <v>83432688.239999995</v>
      </c>
      <c r="I1750" s="321">
        <v>329568804</v>
      </c>
      <c r="J1750" s="310" t="s">
        <v>4612</v>
      </c>
      <c r="K1750" s="310" t="s">
        <v>4414</v>
      </c>
      <c r="L1750" s="350" t="s">
        <v>664</v>
      </c>
    </row>
    <row r="1751" spans="2:12">
      <c r="B1751" s="326" t="s">
        <v>5229</v>
      </c>
      <c r="C1751" s="309" t="s">
        <v>5819</v>
      </c>
      <c r="D1751" s="310" t="s">
        <v>666</v>
      </c>
      <c r="E1751" s="309" t="s">
        <v>5820</v>
      </c>
      <c r="F1751" s="309" t="s">
        <v>5798</v>
      </c>
      <c r="G1751" s="309"/>
      <c r="H1751" s="316">
        <v>4120723001</v>
      </c>
      <c r="I1751" s="321">
        <v>4575962596</v>
      </c>
      <c r="J1751" s="310" t="s">
        <v>4612</v>
      </c>
      <c r="K1751" s="310" t="s">
        <v>4414</v>
      </c>
      <c r="L1751" s="350" t="s">
        <v>664</v>
      </c>
    </row>
    <row r="1752" spans="2:12">
      <c r="B1752" s="326" t="s">
        <v>4436</v>
      </c>
      <c r="C1752" s="309" t="s">
        <v>5821</v>
      </c>
      <c r="D1752" s="310" t="s">
        <v>666</v>
      </c>
      <c r="E1752" s="309" t="s">
        <v>5746</v>
      </c>
      <c r="F1752" s="309" t="s">
        <v>5822</v>
      </c>
      <c r="G1752" s="309"/>
      <c r="H1752" s="316">
        <v>276899544.24000001</v>
      </c>
      <c r="I1752" s="321">
        <v>165681954</v>
      </c>
      <c r="J1752" s="310" t="s">
        <v>4612</v>
      </c>
      <c r="K1752" s="310" t="s">
        <v>4414</v>
      </c>
      <c r="L1752" s="350" t="s">
        <v>664</v>
      </c>
    </row>
    <row r="1753" spans="2:12">
      <c r="B1753" s="326" t="s">
        <v>5823</v>
      </c>
      <c r="C1753" s="309" t="s">
        <v>5824</v>
      </c>
      <c r="D1753" s="310" t="s">
        <v>666</v>
      </c>
      <c r="E1753" s="309" t="s">
        <v>5825</v>
      </c>
      <c r="F1753" s="309" t="s">
        <v>5826</v>
      </c>
      <c r="G1753" s="309"/>
      <c r="H1753" s="316">
        <v>41556650</v>
      </c>
      <c r="I1753" s="321">
        <v>29205000</v>
      </c>
      <c r="J1753" s="310" t="s">
        <v>4612</v>
      </c>
      <c r="K1753" s="310" t="s">
        <v>4414</v>
      </c>
      <c r="L1753" s="350" t="s">
        <v>664</v>
      </c>
    </row>
    <row r="1754" spans="2:12">
      <c r="B1754" s="326"/>
      <c r="C1754" s="309" t="s">
        <v>5827</v>
      </c>
      <c r="D1754" s="310"/>
      <c r="E1754" s="309"/>
      <c r="F1754" s="309"/>
      <c r="G1754" s="309"/>
      <c r="H1754" s="316">
        <v>45761869</v>
      </c>
      <c r="I1754" s="321">
        <v>41235357</v>
      </c>
      <c r="J1754" s="310" t="s">
        <v>4612</v>
      </c>
      <c r="K1754" s="310" t="s">
        <v>4414</v>
      </c>
      <c r="L1754" s="350" t="s">
        <v>664</v>
      </c>
    </row>
    <row r="1755" spans="2:12">
      <c r="B1755" s="326" t="s">
        <v>5828</v>
      </c>
      <c r="C1755" s="309" t="s">
        <v>5829</v>
      </c>
      <c r="D1755" s="310" t="s">
        <v>666</v>
      </c>
      <c r="E1755" s="309" t="s">
        <v>5830</v>
      </c>
      <c r="F1755" s="309" t="s">
        <v>5831</v>
      </c>
      <c r="G1755" s="309"/>
      <c r="H1755" s="316">
        <v>157500000</v>
      </c>
      <c r="I1755" s="321">
        <v>157500000</v>
      </c>
      <c r="J1755" s="310" t="s">
        <v>4612</v>
      </c>
      <c r="K1755" s="310" t="s">
        <v>4414</v>
      </c>
      <c r="L1755" s="350" t="s">
        <v>664</v>
      </c>
    </row>
    <row r="1756" spans="2:12">
      <c r="B1756" s="326"/>
      <c r="C1756" s="309" t="s">
        <v>5832</v>
      </c>
      <c r="D1756" s="310" t="s">
        <v>666</v>
      </c>
      <c r="E1756" s="309" t="s">
        <v>5833</v>
      </c>
      <c r="F1756" s="309" t="s">
        <v>5798</v>
      </c>
      <c r="G1756" s="309"/>
      <c r="H1756" s="316">
        <v>139124900</v>
      </c>
      <c r="I1756" s="321">
        <v>139124900</v>
      </c>
      <c r="J1756" s="310" t="s">
        <v>4612</v>
      </c>
      <c r="K1756" s="310" t="s">
        <v>4414</v>
      </c>
      <c r="L1756" s="350" t="s">
        <v>664</v>
      </c>
    </row>
    <row r="1757" spans="2:12">
      <c r="B1757" s="326"/>
      <c r="C1757" s="309" t="s">
        <v>5834</v>
      </c>
      <c r="D1757" s="310" t="s">
        <v>666</v>
      </c>
      <c r="E1757" s="309" t="s">
        <v>5835</v>
      </c>
      <c r="F1757" s="309" t="s">
        <v>5836</v>
      </c>
      <c r="G1757" s="309"/>
      <c r="H1757" s="316">
        <v>29391300</v>
      </c>
      <c r="I1757" s="321">
        <v>18974750</v>
      </c>
      <c r="J1757" s="310" t="s">
        <v>4612</v>
      </c>
      <c r="K1757" s="310" t="s">
        <v>4414</v>
      </c>
      <c r="L1757" s="350" t="s">
        <v>664</v>
      </c>
    </row>
    <row r="1758" spans="2:12">
      <c r="B1758" s="326" t="s">
        <v>435</v>
      </c>
      <c r="C1758" s="309" t="s">
        <v>5227</v>
      </c>
      <c r="D1758" s="310" t="s">
        <v>653</v>
      </c>
      <c r="E1758" s="309" t="s">
        <v>5837</v>
      </c>
      <c r="F1758" s="309" t="s">
        <v>5838</v>
      </c>
      <c r="G1758" s="309"/>
      <c r="H1758" s="316">
        <v>250177915.74000001</v>
      </c>
      <c r="I1758" s="321">
        <v>8443584</v>
      </c>
      <c r="J1758" s="310" t="s">
        <v>4612</v>
      </c>
      <c r="K1758" s="310" t="s">
        <v>4414</v>
      </c>
      <c r="L1758" s="350" t="s">
        <v>664</v>
      </c>
    </row>
    <row r="1759" spans="2:12">
      <c r="B1759" s="326" t="s">
        <v>5839</v>
      </c>
      <c r="C1759" s="309" t="s">
        <v>5840</v>
      </c>
      <c r="D1759" s="310" t="s">
        <v>666</v>
      </c>
      <c r="E1759" s="309" t="s">
        <v>5841</v>
      </c>
      <c r="F1759" s="309" t="s">
        <v>5842</v>
      </c>
      <c r="G1759" s="309"/>
      <c r="H1759" s="316">
        <v>54870000</v>
      </c>
      <c r="I1759" s="321">
        <v>66450000</v>
      </c>
      <c r="J1759" s="310" t="s">
        <v>4612</v>
      </c>
      <c r="K1759" s="310" t="s">
        <v>4414</v>
      </c>
      <c r="L1759" s="350" t="s">
        <v>664</v>
      </c>
    </row>
    <row r="1760" spans="2:12">
      <c r="B1760" s="326" t="s">
        <v>4639</v>
      </c>
      <c r="C1760" s="309" t="s">
        <v>5843</v>
      </c>
      <c r="D1760" s="310" t="s">
        <v>666</v>
      </c>
      <c r="E1760" s="309" t="s">
        <v>5844</v>
      </c>
      <c r="F1760" s="309" t="s">
        <v>5845</v>
      </c>
      <c r="G1760" s="309"/>
      <c r="H1760" s="316">
        <v>184857441</v>
      </c>
      <c r="I1760" s="321">
        <v>170052670</v>
      </c>
      <c r="J1760" s="310" t="s">
        <v>4612</v>
      </c>
      <c r="K1760" s="310" t="s">
        <v>4414</v>
      </c>
      <c r="L1760" s="350" t="s">
        <v>664</v>
      </c>
    </row>
    <row r="1761" spans="2:12" ht="26.4">
      <c r="B1761" s="326" t="s">
        <v>4845</v>
      </c>
      <c r="C1761" s="309" t="s">
        <v>5626</v>
      </c>
      <c r="D1761" s="310" t="s">
        <v>653</v>
      </c>
      <c r="E1761" s="309" t="s">
        <v>5846</v>
      </c>
      <c r="F1761" s="309" t="s">
        <v>5847</v>
      </c>
      <c r="G1761" s="309"/>
      <c r="H1761" s="316"/>
      <c r="I1761" s="321">
        <v>8711606538</v>
      </c>
      <c r="J1761" s="310" t="s">
        <v>5848</v>
      </c>
      <c r="K1761" s="310" t="s">
        <v>5009</v>
      </c>
      <c r="L1761" s="350" t="s">
        <v>676</v>
      </c>
    </row>
    <row r="1762" spans="2:12" ht="26.4">
      <c r="B1762" s="326" t="s">
        <v>497</v>
      </c>
      <c r="C1762" s="309" t="s">
        <v>498</v>
      </c>
      <c r="D1762" s="310" t="s">
        <v>653</v>
      </c>
      <c r="E1762" s="309" t="s">
        <v>5849</v>
      </c>
      <c r="F1762" s="309" t="s">
        <v>5850</v>
      </c>
      <c r="G1762" s="309"/>
      <c r="H1762" s="316"/>
      <c r="I1762" s="321">
        <v>3712733622</v>
      </c>
      <c r="J1762" s="310" t="s">
        <v>5848</v>
      </c>
      <c r="K1762" s="310" t="s">
        <v>4414</v>
      </c>
      <c r="L1762" s="350" t="s">
        <v>676</v>
      </c>
    </row>
    <row r="1763" spans="2:12" ht="26.4">
      <c r="B1763" s="326" t="s">
        <v>5851</v>
      </c>
      <c r="C1763" s="309" t="s">
        <v>5852</v>
      </c>
      <c r="D1763" s="310" t="s">
        <v>653</v>
      </c>
      <c r="E1763" s="309" t="s">
        <v>5853</v>
      </c>
      <c r="F1763" s="309" t="s">
        <v>5850</v>
      </c>
      <c r="G1763" s="309"/>
      <c r="H1763" s="316"/>
      <c r="I1763" s="321">
        <v>3171313130</v>
      </c>
      <c r="J1763" s="310" t="s">
        <v>5848</v>
      </c>
      <c r="K1763" s="310" t="s">
        <v>4414</v>
      </c>
      <c r="L1763" s="350" t="s">
        <v>676</v>
      </c>
    </row>
    <row r="1764" spans="2:12" ht="26.4">
      <c r="B1764" s="326" t="s">
        <v>5854</v>
      </c>
      <c r="C1764" s="309" t="s">
        <v>5855</v>
      </c>
      <c r="D1764" s="310" t="s">
        <v>653</v>
      </c>
      <c r="E1764" s="309" t="s">
        <v>5856</v>
      </c>
      <c r="F1764" s="309" t="s">
        <v>5850</v>
      </c>
      <c r="G1764" s="309"/>
      <c r="H1764" s="316"/>
      <c r="I1764" s="321">
        <v>2808879602</v>
      </c>
      <c r="J1764" s="310" t="s">
        <v>5848</v>
      </c>
      <c r="K1764" s="310" t="s">
        <v>4414</v>
      </c>
      <c r="L1764" s="350" t="s">
        <v>676</v>
      </c>
    </row>
    <row r="1765" spans="2:12" ht="26.4">
      <c r="B1765" s="326" t="s">
        <v>4313</v>
      </c>
      <c r="C1765" s="309" t="s">
        <v>5634</v>
      </c>
      <c r="D1765" s="310" t="s">
        <v>653</v>
      </c>
      <c r="E1765" s="309" t="s">
        <v>5857</v>
      </c>
      <c r="F1765" s="309" t="s">
        <v>5858</v>
      </c>
      <c r="G1765" s="309"/>
      <c r="H1765" s="316"/>
      <c r="I1765" s="321">
        <v>803587916</v>
      </c>
      <c r="J1765" s="310" t="s">
        <v>5848</v>
      </c>
      <c r="K1765" s="310" t="s">
        <v>5009</v>
      </c>
      <c r="L1765" s="350" t="s">
        <v>676</v>
      </c>
    </row>
    <row r="1766" spans="2:12" ht="26.4">
      <c r="B1766" s="326" t="s">
        <v>5093</v>
      </c>
      <c r="C1766" s="309" t="s">
        <v>5094</v>
      </c>
      <c r="D1766" s="310" t="s">
        <v>666</v>
      </c>
      <c r="E1766" s="309" t="s">
        <v>5859</v>
      </c>
      <c r="F1766" s="309" t="s">
        <v>5860</v>
      </c>
      <c r="G1766" s="309"/>
      <c r="H1766" s="316"/>
      <c r="I1766" s="321">
        <v>699417035</v>
      </c>
      <c r="J1766" s="310" t="s">
        <v>5848</v>
      </c>
      <c r="K1766" s="310" t="s">
        <v>4414</v>
      </c>
      <c r="L1766" s="350" t="s">
        <v>676</v>
      </c>
    </row>
    <row r="1767" spans="2:12" ht="26.4">
      <c r="B1767" s="326" t="s">
        <v>5321</v>
      </c>
      <c r="C1767" s="309" t="s">
        <v>5861</v>
      </c>
      <c r="D1767" s="310" t="s">
        <v>653</v>
      </c>
      <c r="E1767" s="309" t="s">
        <v>5862</v>
      </c>
      <c r="F1767" s="309" t="s">
        <v>5863</v>
      </c>
      <c r="G1767" s="309"/>
      <c r="H1767" s="316"/>
      <c r="I1767" s="321">
        <v>563976595</v>
      </c>
      <c r="J1767" s="310" t="s">
        <v>5848</v>
      </c>
      <c r="K1767" s="310" t="s">
        <v>4414</v>
      </c>
      <c r="L1767" s="350" t="s">
        <v>676</v>
      </c>
    </row>
    <row r="1768" spans="2:12" ht="26.4">
      <c r="B1768" s="326" t="s">
        <v>5229</v>
      </c>
      <c r="C1768" s="309" t="s">
        <v>5864</v>
      </c>
      <c r="D1768" s="310" t="s">
        <v>653</v>
      </c>
      <c r="E1768" s="309" t="s">
        <v>5865</v>
      </c>
      <c r="F1768" s="309" t="s">
        <v>5866</v>
      </c>
      <c r="G1768" s="309"/>
      <c r="H1768" s="316"/>
      <c r="I1768" s="321">
        <v>531482050</v>
      </c>
      <c r="J1768" s="310" t="s">
        <v>5848</v>
      </c>
      <c r="K1768" s="310" t="s">
        <v>4414</v>
      </c>
      <c r="L1768" s="350" t="s">
        <v>676</v>
      </c>
    </row>
    <row r="1769" spans="2:12" ht="26.4">
      <c r="B1769" s="326" t="s">
        <v>4680</v>
      </c>
      <c r="C1769" s="309" t="s">
        <v>5867</v>
      </c>
      <c r="D1769" s="310" t="s">
        <v>666</v>
      </c>
      <c r="E1769" s="309" t="s">
        <v>5868</v>
      </c>
      <c r="F1769" s="309" t="s">
        <v>5869</v>
      </c>
      <c r="G1769" s="309"/>
      <c r="H1769" s="316"/>
      <c r="I1769" s="321">
        <v>430616092</v>
      </c>
      <c r="J1769" s="310" t="s">
        <v>5848</v>
      </c>
      <c r="K1769" s="310" t="s">
        <v>4414</v>
      </c>
      <c r="L1769" s="350" t="s">
        <v>676</v>
      </c>
    </row>
    <row r="1770" spans="2:12" ht="26.4">
      <c r="B1770" s="326" t="s">
        <v>4396</v>
      </c>
      <c r="C1770" s="309" t="s">
        <v>4339</v>
      </c>
      <c r="D1770" s="310" t="s">
        <v>666</v>
      </c>
      <c r="E1770" s="309" t="s">
        <v>5870</v>
      </c>
      <c r="F1770" s="309" t="s">
        <v>5871</v>
      </c>
      <c r="G1770" s="309"/>
      <c r="H1770" s="316"/>
      <c r="I1770" s="321">
        <v>673314845</v>
      </c>
      <c r="J1770" s="310" t="s">
        <v>5848</v>
      </c>
      <c r="K1770" s="310" t="s">
        <v>5009</v>
      </c>
      <c r="L1770" s="350" t="s">
        <v>676</v>
      </c>
    </row>
    <row r="1771" spans="2:12" ht="26.4">
      <c r="B1771" s="326" t="s">
        <v>4477</v>
      </c>
      <c r="C1771" s="309" t="s">
        <v>5872</v>
      </c>
      <c r="D1771" s="310" t="s">
        <v>666</v>
      </c>
      <c r="E1771" s="309" t="s">
        <v>5873</v>
      </c>
      <c r="F1771" s="309" t="s">
        <v>5874</v>
      </c>
      <c r="G1771" s="309"/>
      <c r="H1771" s="316"/>
      <c r="I1771" s="321">
        <v>186647213</v>
      </c>
      <c r="J1771" s="310" t="s">
        <v>5848</v>
      </c>
      <c r="K1771" s="310" t="s">
        <v>5009</v>
      </c>
      <c r="L1771" s="350" t="s">
        <v>676</v>
      </c>
    </row>
    <row r="1772" spans="2:12" ht="26.4">
      <c r="B1772" s="326" t="s">
        <v>4713</v>
      </c>
      <c r="C1772" s="309" t="s">
        <v>5875</v>
      </c>
      <c r="D1772" s="310" t="s">
        <v>653</v>
      </c>
      <c r="E1772" s="309" t="s">
        <v>5876</v>
      </c>
      <c r="F1772" s="309" t="s">
        <v>5877</v>
      </c>
      <c r="G1772" s="309"/>
      <c r="H1772" s="316"/>
      <c r="I1772" s="321">
        <v>153278763</v>
      </c>
      <c r="J1772" s="310" t="s">
        <v>5848</v>
      </c>
      <c r="K1772" s="310" t="s">
        <v>5009</v>
      </c>
      <c r="L1772" s="350" t="s">
        <v>676</v>
      </c>
    </row>
    <row r="1773" spans="2:12" ht="26.4">
      <c r="B1773" s="326" t="s">
        <v>5878</v>
      </c>
      <c r="C1773" s="309" t="s">
        <v>5879</v>
      </c>
      <c r="D1773" s="310" t="s">
        <v>666</v>
      </c>
      <c r="E1773" s="309" t="s">
        <v>5880</v>
      </c>
      <c r="F1773" s="309" t="s">
        <v>5881</v>
      </c>
      <c r="G1773" s="309"/>
      <c r="H1773" s="316"/>
      <c r="I1773" s="321">
        <v>144221222</v>
      </c>
      <c r="J1773" s="310" t="s">
        <v>5848</v>
      </c>
      <c r="K1773" s="310" t="s">
        <v>4414</v>
      </c>
      <c r="L1773" s="350" t="s">
        <v>676</v>
      </c>
    </row>
    <row r="1774" spans="2:12" ht="26.4">
      <c r="B1774" s="326" t="s">
        <v>5882</v>
      </c>
      <c r="C1774" s="309" t="s">
        <v>5883</v>
      </c>
      <c r="D1774" s="310" t="s">
        <v>653</v>
      </c>
      <c r="E1774" s="309" t="s">
        <v>5884</v>
      </c>
      <c r="F1774" s="309" t="s">
        <v>5885</v>
      </c>
      <c r="G1774" s="309"/>
      <c r="H1774" s="316"/>
      <c r="I1774" s="321">
        <v>135778880</v>
      </c>
      <c r="J1774" s="310" t="s">
        <v>5848</v>
      </c>
      <c r="K1774" s="310" t="s">
        <v>4414</v>
      </c>
      <c r="L1774" s="350" t="s">
        <v>676</v>
      </c>
    </row>
    <row r="1775" spans="2:12" ht="26.4">
      <c r="B1775" s="326" t="s">
        <v>5886</v>
      </c>
      <c r="C1775" s="309" t="s">
        <v>5887</v>
      </c>
      <c r="D1775" s="310" t="s">
        <v>666</v>
      </c>
      <c r="E1775" s="309" t="s">
        <v>5888</v>
      </c>
      <c r="F1775" s="309" t="s">
        <v>5889</v>
      </c>
      <c r="G1775" s="309"/>
      <c r="H1775" s="316"/>
      <c r="I1775" s="321">
        <v>132134562</v>
      </c>
      <c r="J1775" s="310" t="s">
        <v>5848</v>
      </c>
      <c r="K1775" s="310" t="s">
        <v>4414</v>
      </c>
      <c r="L1775" s="350" t="s">
        <v>676</v>
      </c>
    </row>
    <row r="1776" spans="2:12" ht="26.4">
      <c r="B1776" s="326" t="s">
        <v>4442</v>
      </c>
      <c r="C1776" s="309" t="s">
        <v>5154</v>
      </c>
      <c r="D1776" s="310" t="s">
        <v>666</v>
      </c>
      <c r="E1776" s="309" t="s">
        <v>5890</v>
      </c>
      <c r="F1776" s="309" t="s">
        <v>5891</v>
      </c>
      <c r="G1776" s="309"/>
      <c r="H1776" s="316"/>
      <c r="I1776" s="321">
        <v>123256255</v>
      </c>
      <c r="J1776" s="310" t="s">
        <v>5848</v>
      </c>
      <c r="K1776" s="310" t="s">
        <v>5009</v>
      </c>
      <c r="L1776" s="350" t="s">
        <v>676</v>
      </c>
    </row>
    <row r="1777" spans="2:12" ht="26.4">
      <c r="B1777" s="326" t="s">
        <v>4383</v>
      </c>
      <c r="C1777" s="309" t="s">
        <v>5892</v>
      </c>
      <c r="D1777" s="310" t="s">
        <v>666</v>
      </c>
      <c r="E1777" s="309" t="s">
        <v>5893</v>
      </c>
      <c r="F1777" s="309" t="s">
        <v>5894</v>
      </c>
      <c r="G1777" s="309"/>
      <c r="H1777" s="316"/>
      <c r="I1777" s="321">
        <v>112987316</v>
      </c>
      <c r="J1777" s="310" t="s">
        <v>5848</v>
      </c>
      <c r="K1777" s="310" t="s">
        <v>4414</v>
      </c>
      <c r="L1777" s="350" t="s">
        <v>676</v>
      </c>
    </row>
    <row r="1778" spans="2:12" ht="26.4">
      <c r="B1778" s="326" t="s">
        <v>4325</v>
      </c>
      <c r="C1778" s="309" t="s">
        <v>5895</v>
      </c>
      <c r="D1778" s="310" t="s">
        <v>666</v>
      </c>
      <c r="E1778" s="309" t="s">
        <v>5896</v>
      </c>
      <c r="F1778" s="309" t="s">
        <v>5558</v>
      </c>
      <c r="G1778" s="309"/>
      <c r="H1778" s="316"/>
      <c r="I1778" s="321">
        <v>108309169</v>
      </c>
      <c r="J1778" s="310" t="s">
        <v>5848</v>
      </c>
      <c r="K1778" s="310" t="s">
        <v>5009</v>
      </c>
      <c r="L1778" s="350" t="s">
        <v>676</v>
      </c>
    </row>
    <row r="1779" spans="2:12" ht="26.4">
      <c r="B1779" s="326" t="s">
        <v>5897</v>
      </c>
      <c r="C1779" s="309" t="s">
        <v>5898</v>
      </c>
      <c r="D1779" s="310" t="s">
        <v>666</v>
      </c>
      <c r="E1779" s="309" t="s">
        <v>5899</v>
      </c>
      <c r="F1779" s="309" t="s">
        <v>5900</v>
      </c>
      <c r="G1779" s="309"/>
      <c r="H1779" s="316"/>
      <c r="I1779" s="321">
        <v>106247100</v>
      </c>
      <c r="J1779" s="310" t="s">
        <v>5848</v>
      </c>
      <c r="K1779" s="310" t="s">
        <v>4414</v>
      </c>
      <c r="L1779" s="350" t="s">
        <v>676</v>
      </c>
    </row>
    <row r="1780" spans="2:12" ht="26.4">
      <c r="B1780" s="326" t="s">
        <v>5901</v>
      </c>
      <c r="C1780" s="309" t="s">
        <v>5902</v>
      </c>
      <c r="D1780" s="310" t="s">
        <v>666</v>
      </c>
      <c r="E1780" s="309" t="s">
        <v>5903</v>
      </c>
      <c r="F1780" s="309" t="s">
        <v>5894</v>
      </c>
      <c r="G1780" s="309"/>
      <c r="H1780" s="316"/>
      <c r="I1780" s="321">
        <v>98125100</v>
      </c>
      <c r="J1780" s="310" t="s">
        <v>5848</v>
      </c>
      <c r="K1780" s="310" t="s">
        <v>4414</v>
      </c>
      <c r="L1780" s="350" t="s">
        <v>676</v>
      </c>
    </row>
    <row r="1781" spans="2:12" ht="26.4">
      <c r="B1781" s="326" t="s">
        <v>4538</v>
      </c>
      <c r="C1781" s="309" t="s">
        <v>5904</v>
      </c>
      <c r="D1781" s="310" t="s">
        <v>666</v>
      </c>
      <c r="E1781" s="309" t="s">
        <v>5905</v>
      </c>
      <c r="F1781" s="309" t="s">
        <v>5906</v>
      </c>
      <c r="G1781" s="309"/>
      <c r="H1781" s="316"/>
      <c r="I1781" s="321">
        <v>96219800</v>
      </c>
      <c r="J1781" s="310" t="s">
        <v>5848</v>
      </c>
      <c r="K1781" s="310" t="s">
        <v>4414</v>
      </c>
      <c r="L1781" s="350" t="s">
        <v>676</v>
      </c>
    </row>
    <row r="1782" spans="2:12" ht="26.4">
      <c r="B1782" s="326" t="s">
        <v>4271</v>
      </c>
      <c r="C1782" s="309" t="s">
        <v>4272</v>
      </c>
      <c r="D1782" s="310" t="s">
        <v>666</v>
      </c>
      <c r="E1782" s="309" t="s">
        <v>5907</v>
      </c>
      <c r="F1782" s="309" t="s">
        <v>4013</v>
      </c>
      <c r="G1782" s="309"/>
      <c r="H1782" s="316"/>
      <c r="I1782" s="321">
        <v>87792608</v>
      </c>
      <c r="J1782" s="310" t="s">
        <v>5848</v>
      </c>
      <c r="K1782" s="310" t="s">
        <v>5009</v>
      </c>
      <c r="L1782" s="350" t="s">
        <v>676</v>
      </c>
    </row>
    <row r="1783" spans="2:12" ht="26.4">
      <c r="B1783" s="326" t="s">
        <v>5908</v>
      </c>
      <c r="C1783" s="309" t="s">
        <v>5909</v>
      </c>
      <c r="D1783" s="310" t="s">
        <v>666</v>
      </c>
      <c r="E1783" s="309" t="s">
        <v>5910</v>
      </c>
      <c r="F1783" s="309" t="s">
        <v>5894</v>
      </c>
      <c r="G1783" s="309"/>
      <c r="H1783" s="316"/>
      <c r="I1783" s="321">
        <v>82159700</v>
      </c>
      <c r="J1783" s="310" t="s">
        <v>5848</v>
      </c>
      <c r="K1783" s="310" t="s">
        <v>4414</v>
      </c>
      <c r="L1783" s="350" t="s">
        <v>676</v>
      </c>
    </row>
    <row r="1784" spans="2:12" ht="26.4">
      <c r="B1784" s="326" t="s">
        <v>4277</v>
      </c>
      <c r="C1784" s="309" t="s">
        <v>4278</v>
      </c>
      <c r="D1784" s="310" t="s">
        <v>666</v>
      </c>
      <c r="E1784" s="309" t="s">
        <v>5911</v>
      </c>
      <c r="F1784" s="309" t="s">
        <v>5912</v>
      </c>
      <c r="G1784" s="309"/>
      <c r="H1784" s="316"/>
      <c r="I1784" s="321">
        <v>80311199</v>
      </c>
      <c r="J1784" s="310" t="s">
        <v>5848</v>
      </c>
      <c r="K1784" s="310" t="s">
        <v>4414</v>
      </c>
      <c r="L1784" s="350" t="s">
        <v>676</v>
      </c>
    </row>
    <row r="1785" spans="2:12" ht="26.4">
      <c r="B1785" s="326" t="s">
        <v>5913</v>
      </c>
      <c r="C1785" s="309" t="s">
        <v>5914</v>
      </c>
      <c r="D1785" s="310" t="s">
        <v>666</v>
      </c>
      <c r="E1785" s="309" t="s">
        <v>5915</v>
      </c>
      <c r="F1785" s="309" t="s">
        <v>5916</v>
      </c>
      <c r="G1785" s="309"/>
      <c r="H1785" s="316"/>
      <c r="I1785" s="321">
        <v>75645510</v>
      </c>
      <c r="J1785" s="310" t="s">
        <v>5848</v>
      </c>
      <c r="K1785" s="310" t="s">
        <v>4414</v>
      </c>
      <c r="L1785" s="350" t="s">
        <v>676</v>
      </c>
    </row>
    <row r="1786" spans="2:12" ht="26.4">
      <c r="B1786" s="326" t="s">
        <v>5917</v>
      </c>
      <c r="C1786" s="309" t="s">
        <v>5918</v>
      </c>
      <c r="D1786" s="310" t="s">
        <v>666</v>
      </c>
      <c r="E1786" s="309" t="s">
        <v>1323</v>
      </c>
      <c r="F1786" s="309" t="s">
        <v>5919</v>
      </c>
      <c r="G1786" s="309"/>
      <c r="H1786" s="316"/>
      <c r="I1786" s="321">
        <v>74962500</v>
      </c>
      <c r="J1786" s="310" t="s">
        <v>5848</v>
      </c>
      <c r="K1786" s="310" t="s">
        <v>4414</v>
      </c>
      <c r="L1786" s="350" t="s">
        <v>676</v>
      </c>
    </row>
    <row r="1787" spans="2:12" ht="26.4">
      <c r="B1787" s="326" t="s">
        <v>5920</v>
      </c>
      <c r="C1787" s="309" t="s">
        <v>5078</v>
      </c>
      <c r="D1787" s="310" t="s">
        <v>666</v>
      </c>
      <c r="E1787" s="309" t="s">
        <v>5921</v>
      </c>
      <c r="F1787" s="309" t="s">
        <v>5922</v>
      </c>
      <c r="G1787" s="309"/>
      <c r="H1787" s="316"/>
      <c r="I1787" s="321">
        <v>70703707</v>
      </c>
      <c r="J1787" s="310" t="s">
        <v>5848</v>
      </c>
      <c r="K1787" s="310" t="s">
        <v>4414</v>
      </c>
      <c r="L1787" s="350" t="s">
        <v>676</v>
      </c>
    </row>
    <row r="1788" spans="2:12" ht="26.4">
      <c r="B1788" s="326" t="s">
        <v>5923</v>
      </c>
      <c r="C1788" s="309" t="s">
        <v>5924</v>
      </c>
      <c r="D1788" s="310" t="s">
        <v>666</v>
      </c>
      <c r="E1788" s="309" t="s">
        <v>5925</v>
      </c>
      <c r="F1788" s="309" t="s">
        <v>5891</v>
      </c>
      <c r="G1788" s="309"/>
      <c r="H1788" s="316"/>
      <c r="I1788" s="321">
        <v>67682800</v>
      </c>
      <c r="J1788" s="310" t="s">
        <v>5848</v>
      </c>
      <c r="K1788" s="310" t="s">
        <v>4414</v>
      </c>
      <c r="L1788" s="350" t="s">
        <v>676</v>
      </c>
    </row>
    <row r="1789" spans="2:12" ht="26.4">
      <c r="B1789" s="326" t="s">
        <v>5926</v>
      </c>
      <c r="C1789" s="309" t="s">
        <v>5927</v>
      </c>
      <c r="D1789" s="310" t="s">
        <v>666</v>
      </c>
      <c r="E1789" s="309" t="s">
        <v>5928</v>
      </c>
      <c r="F1789" s="309" t="s">
        <v>5929</v>
      </c>
      <c r="G1789" s="309"/>
      <c r="H1789" s="316"/>
      <c r="I1789" s="321">
        <v>60517944</v>
      </c>
      <c r="J1789" s="310" t="s">
        <v>5848</v>
      </c>
      <c r="K1789" s="310" t="s">
        <v>4414</v>
      </c>
      <c r="L1789" s="350" t="s">
        <v>676</v>
      </c>
    </row>
    <row r="1790" spans="2:12" ht="26.4">
      <c r="B1790" s="326" t="s">
        <v>5599</v>
      </c>
      <c r="C1790" s="309" t="s">
        <v>5600</v>
      </c>
      <c r="D1790" s="310" t="s">
        <v>666</v>
      </c>
      <c r="E1790" s="309" t="s">
        <v>5930</v>
      </c>
      <c r="F1790" s="309" t="s">
        <v>5891</v>
      </c>
      <c r="G1790" s="309"/>
      <c r="H1790" s="316"/>
      <c r="I1790" s="321">
        <v>58240580</v>
      </c>
      <c r="J1790" s="310" t="s">
        <v>5848</v>
      </c>
      <c r="K1790" s="310" t="s">
        <v>4414</v>
      </c>
      <c r="L1790" s="350" t="s">
        <v>676</v>
      </c>
    </row>
    <row r="1791" spans="2:12" ht="26.4">
      <c r="B1791" s="326" t="s">
        <v>5917</v>
      </c>
      <c r="C1791" s="309" t="s">
        <v>5931</v>
      </c>
      <c r="D1791" s="310" t="s">
        <v>666</v>
      </c>
      <c r="E1791" s="309" t="s">
        <v>1323</v>
      </c>
      <c r="F1791" s="309" t="s">
        <v>5932</v>
      </c>
      <c r="G1791" s="309"/>
      <c r="H1791" s="316"/>
      <c r="I1791" s="321">
        <v>56100000</v>
      </c>
      <c r="J1791" s="310" t="s">
        <v>5848</v>
      </c>
      <c r="K1791" s="310" t="s">
        <v>4414</v>
      </c>
      <c r="L1791" s="350" t="s">
        <v>676</v>
      </c>
    </row>
    <row r="1792" spans="2:12" ht="26.4">
      <c r="B1792" s="326" t="s">
        <v>4427</v>
      </c>
      <c r="C1792" s="309" t="s">
        <v>5933</v>
      </c>
      <c r="D1792" s="310" t="s">
        <v>666</v>
      </c>
      <c r="E1792" s="309" t="s">
        <v>5934</v>
      </c>
      <c r="F1792" s="309" t="s">
        <v>5891</v>
      </c>
      <c r="G1792" s="309"/>
      <c r="H1792" s="316"/>
      <c r="I1792" s="321">
        <v>55806708</v>
      </c>
      <c r="J1792" s="310" t="s">
        <v>5848</v>
      </c>
      <c r="K1792" s="310" t="s">
        <v>4414</v>
      </c>
      <c r="L1792" s="350" t="s">
        <v>676</v>
      </c>
    </row>
    <row r="1793" spans="2:12" ht="26.4">
      <c r="B1793" s="326" t="s">
        <v>4253</v>
      </c>
      <c r="C1793" s="309" t="s">
        <v>4254</v>
      </c>
      <c r="D1793" s="310" t="s">
        <v>666</v>
      </c>
      <c r="E1793" s="309" t="s">
        <v>5935</v>
      </c>
      <c r="F1793" s="309" t="s">
        <v>5885</v>
      </c>
      <c r="G1793" s="309"/>
      <c r="H1793" s="316"/>
      <c r="I1793" s="321">
        <v>55423240</v>
      </c>
      <c r="J1793" s="310" t="s">
        <v>5848</v>
      </c>
      <c r="K1793" s="310" t="s">
        <v>4414</v>
      </c>
      <c r="L1793" s="350" t="s">
        <v>676</v>
      </c>
    </row>
    <row r="1794" spans="2:12" ht="26.4">
      <c r="B1794" s="326" t="s">
        <v>5586</v>
      </c>
      <c r="C1794" s="309" t="s">
        <v>5587</v>
      </c>
      <c r="D1794" s="310" t="s">
        <v>666</v>
      </c>
      <c r="E1794" s="309" t="s">
        <v>5936</v>
      </c>
      <c r="F1794" s="309" t="s">
        <v>5922</v>
      </c>
      <c r="G1794" s="309"/>
      <c r="H1794" s="316"/>
      <c r="I1794" s="321">
        <v>53307356</v>
      </c>
      <c r="J1794" s="310" t="s">
        <v>5848</v>
      </c>
      <c r="K1794" s="310" t="s">
        <v>4414</v>
      </c>
      <c r="L1794" s="350" t="s">
        <v>676</v>
      </c>
    </row>
    <row r="1795" spans="2:12" ht="26.4">
      <c r="B1795" s="326" t="s">
        <v>5937</v>
      </c>
      <c r="C1795" s="309" t="s">
        <v>5938</v>
      </c>
      <c r="D1795" s="310" t="s">
        <v>666</v>
      </c>
      <c r="E1795" s="309" t="s">
        <v>5939</v>
      </c>
      <c r="F1795" s="309" t="s">
        <v>5940</v>
      </c>
      <c r="G1795" s="309"/>
      <c r="H1795" s="316"/>
      <c r="I1795" s="321">
        <v>52049261</v>
      </c>
      <c r="J1795" s="310" t="s">
        <v>5848</v>
      </c>
      <c r="K1795" s="310" t="s">
        <v>4414</v>
      </c>
      <c r="L1795" s="350" t="s">
        <v>676</v>
      </c>
    </row>
    <row r="1796" spans="2:12" ht="26.4">
      <c r="B1796" s="326" t="s">
        <v>5709</v>
      </c>
      <c r="C1796" s="309" t="s">
        <v>5941</v>
      </c>
      <c r="D1796" s="310" t="s">
        <v>666</v>
      </c>
      <c r="E1796" s="309" t="s">
        <v>5942</v>
      </c>
      <c r="F1796" s="309" t="s">
        <v>5922</v>
      </c>
      <c r="G1796" s="309"/>
      <c r="H1796" s="316"/>
      <c r="I1796" s="321">
        <v>51468570</v>
      </c>
      <c r="J1796" s="310" t="s">
        <v>5848</v>
      </c>
      <c r="K1796" s="310" t="s">
        <v>5009</v>
      </c>
      <c r="L1796" s="350" t="s">
        <v>676</v>
      </c>
    </row>
    <row r="1797" spans="2:12" ht="26.4">
      <c r="B1797" s="326" t="s">
        <v>5555</v>
      </c>
      <c r="C1797" s="309" t="s">
        <v>5943</v>
      </c>
      <c r="D1797" s="310" t="s">
        <v>666</v>
      </c>
      <c r="E1797" s="309" t="s">
        <v>5944</v>
      </c>
      <c r="F1797" s="309" t="s">
        <v>5945</v>
      </c>
      <c r="G1797" s="309"/>
      <c r="H1797" s="316"/>
      <c r="I1797" s="321">
        <v>41558453</v>
      </c>
      <c r="J1797" s="310" t="s">
        <v>5848</v>
      </c>
      <c r="K1797" s="310" t="s">
        <v>4414</v>
      </c>
      <c r="L1797" s="350" t="s">
        <v>676</v>
      </c>
    </row>
    <row r="1798" spans="2:12" ht="26.4">
      <c r="B1798" s="326" t="s">
        <v>4510</v>
      </c>
      <c r="C1798" s="309" t="s">
        <v>5946</v>
      </c>
      <c r="D1798" s="310" t="s">
        <v>666</v>
      </c>
      <c r="E1798" s="309" t="s">
        <v>5947</v>
      </c>
      <c r="F1798" s="309" t="s">
        <v>5891</v>
      </c>
      <c r="G1798" s="309"/>
      <c r="H1798" s="316"/>
      <c r="I1798" s="321">
        <v>36510352</v>
      </c>
      <c r="J1798" s="310" t="s">
        <v>5848</v>
      </c>
      <c r="K1798" s="310" t="s">
        <v>4414</v>
      </c>
      <c r="L1798" s="350" t="s">
        <v>676</v>
      </c>
    </row>
    <row r="1799" spans="2:12" ht="26.4">
      <c r="B1799" s="326" t="s">
        <v>5948</v>
      </c>
      <c r="C1799" s="309" t="s">
        <v>5949</v>
      </c>
      <c r="D1799" s="310" t="s">
        <v>666</v>
      </c>
      <c r="E1799" s="309" t="s">
        <v>5950</v>
      </c>
      <c r="F1799" s="309" t="s">
        <v>5922</v>
      </c>
      <c r="G1799" s="309"/>
      <c r="H1799" s="316"/>
      <c r="I1799" s="321">
        <v>32051541</v>
      </c>
      <c r="J1799" s="310" t="s">
        <v>5848</v>
      </c>
      <c r="K1799" s="310" t="s">
        <v>4414</v>
      </c>
      <c r="L1799" s="350" t="s">
        <v>676</v>
      </c>
    </row>
    <row r="1800" spans="2:12" ht="26.4">
      <c r="B1800" s="326" t="s">
        <v>5951</v>
      </c>
      <c r="C1800" s="309" t="s">
        <v>5952</v>
      </c>
      <c r="D1800" s="310" t="s">
        <v>666</v>
      </c>
      <c r="E1800" s="309" t="s">
        <v>5953</v>
      </c>
      <c r="F1800" s="309" t="s">
        <v>5954</v>
      </c>
      <c r="G1800" s="309"/>
      <c r="H1800" s="316"/>
      <c r="I1800" s="321">
        <v>27660000</v>
      </c>
      <c r="J1800" s="310" t="s">
        <v>5848</v>
      </c>
      <c r="K1800" s="310" t="s">
        <v>4414</v>
      </c>
      <c r="L1800" s="350" t="s">
        <v>676</v>
      </c>
    </row>
    <row r="1801" spans="2:12" ht="26.4">
      <c r="B1801" s="326" t="s">
        <v>5955</v>
      </c>
      <c r="C1801" s="309" t="s">
        <v>5956</v>
      </c>
      <c r="D1801" s="310" t="s">
        <v>666</v>
      </c>
      <c r="E1801" s="309" t="s">
        <v>5957</v>
      </c>
      <c r="F1801" s="309" t="s">
        <v>5958</v>
      </c>
      <c r="G1801" s="309"/>
      <c r="H1801" s="316"/>
      <c r="I1801" s="321">
        <v>26899200</v>
      </c>
      <c r="J1801" s="310" t="s">
        <v>5848</v>
      </c>
      <c r="K1801" s="310" t="s">
        <v>4414</v>
      </c>
      <c r="L1801" s="350" t="s">
        <v>676</v>
      </c>
    </row>
    <row r="1802" spans="2:12" ht="26.4">
      <c r="B1802" s="326" t="s">
        <v>5959</v>
      </c>
      <c r="C1802" s="309" t="s">
        <v>5960</v>
      </c>
      <c r="D1802" s="310" t="s">
        <v>666</v>
      </c>
      <c r="E1802" s="309" t="s">
        <v>5961</v>
      </c>
      <c r="F1802" s="309" t="s">
        <v>5891</v>
      </c>
      <c r="G1802" s="309"/>
      <c r="H1802" s="316"/>
      <c r="I1802" s="321">
        <v>26715700</v>
      </c>
      <c r="J1802" s="310" t="s">
        <v>5848</v>
      </c>
      <c r="K1802" s="310" t="s">
        <v>4414</v>
      </c>
      <c r="L1802" s="350" t="s">
        <v>676</v>
      </c>
    </row>
    <row r="1803" spans="2:12" ht="26.4">
      <c r="B1803" s="326" t="s">
        <v>4418</v>
      </c>
      <c r="C1803" s="309" t="s">
        <v>5962</v>
      </c>
      <c r="D1803" s="310" t="s">
        <v>666</v>
      </c>
      <c r="E1803" s="309" t="s">
        <v>5963</v>
      </c>
      <c r="F1803" s="309" t="s">
        <v>5964</v>
      </c>
      <c r="G1803" s="309"/>
      <c r="H1803" s="316"/>
      <c r="I1803" s="321">
        <v>26613606</v>
      </c>
      <c r="J1803" s="310" t="s">
        <v>5848</v>
      </c>
      <c r="K1803" s="310" t="s">
        <v>4414</v>
      </c>
      <c r="L1803" s="350" t="s">
        <v>676</v>
      </c>
    </row>
    <row r="1804" spans="2:12" ht="26.4">
      <c r="B1804" s="326" t="s">
        <v>5965</v>
      </c>
      <c r="C1804" s="309" t="s">
        <v>5966</v>
      </c>
      <c r="D1804" s="310" t="s">
        <v>666</v>
      </c>
      <c r="E1804" s="309" t="s">
        <v>5967</v>
      </c>
      <c r="F1804" s="309" t="s">
        <v>5968</v>
      </c>
      <c r="G1804" s="309"/>
      <c r="H1804" s="316"/>
      <c r="I1804" s="321">
        <v>25924800</v>
      </c>
      <c r="J1804" s="310" t="s">
        <v>5848</v>
      </c>
      <c r="K1804" s="310" t="s">
        <v>4414</v>
      </c>
      <c r="L1804" s="350" t="s">
        <v>676</v>
      </c>
    </row>
    <row r="1805" spans="2:12" ht="26.4">
      <c r="B1805" s="326" t="s">
        <v>5969</v>
      </c>
      <c r="C1805" s="309" t="s">
        <v>5970</v>
      </c>
      <c r="D1805" s="310" t="s">
        <v>666</v>
      </c>
      <c r="E1805" s="309" t="s">
        <v>5971</v>
      </c>
      <c r="F1805" s="309" t="s">
        <v>5972</v>
      </c>
      <c r="G1805" s="309"/>
      <c r="H1805" s="316"/>
      <c r="I1805" s="321">
        <v>25171268</v>
      </c>
      <c r="J1805" s="310" t="s">
        <v>5848</v>
      </c>
      <c r="K1805" s="310" t="s">
        <v>4414</v>
      </c>
      <c r="L1805" s="350" t="s">
        <v>676</v>
      </c>
    </row>
    <row r="1806" spans="2:12" ht="26.4">
      <c r="B1806" s="326" t="s">
        <v>4718</v>
      </c>
      <c r="C1806" s="309" t="s">
        <v>5973</v>
      </c>
      <c r="D1806" s="310" t="s">
        <v>666</v>
      </c>
      <c r="E1806" s="309" t="s">
        <v>5974</v>
      </c>
      <c r="F1806" s="309" t="s">
        <v>5975</v>
      </c>
      <c r="G1806" s="309"/>
      <c r="H1806" s="316"/>
      <c r="I1806" s="321">
        <v>25068724</v>
      </c>
      <c r="J1806" s="310" t="s">
        <v>5848</v>
      </c>
      <c r="K1806" s="310" t="s">
        <v>4414</v>
      </c>
      <c r="L1806" s="350" t="s">
        <v>676</v>
      </c>
    </row>
    <row r="1807" spans="2:12">
      <c r="B1807" s="326"/>
      <c r="C1807" s="309"/>
      <c r="D1807" s="310"/>
      <c r="E1807" s="309"/>
      <c r="F1807" s="309"/>
      <c r="G1807" s="309"/>
      <c r="H1807" s="316"/>
      <c r="I1807" s="321"/>
      <c r="J1807" s="310"/>
      <c r="K1807" s="310"/>
      <c r="L1807" s="350"/>
    </row>
    <row r="1808" spans="2:12">
      <c r="B1808" s="326"/>
      <c r="C1808" s="309"/>
      <c r="D1808" s="310"/>
      <c r="E1808" s="309"/>
      <c r="F1808" s="309"/>
      <c r="G1808" s="309"/>
      <c r="H1808" s="316"/>
      <c r="I1808" s="321"/>
      <c r="J1808" s="310"/>
      <c r="K1808" s="310"/>
      <c r="L1808" s="350"/>
    </row>
    <row r="1809" spans="2:12">
      <c r="B1809" s="326"/>
      <c r="C1809" s="309"/>
      <c r="D1809" s="310"/>
      <c r="E1809" s="309"/>
      <c r="F1809" s="309"/>
      <c r="G1809" s="309"/>
      <c r="H1809" s="316"/>
      <c r="I1809" s="321"/>
      <c r="J1809" s="310"/>
      <c r="K1809" s="310"/>
      <c r="L1809" s="350"/>
    </row>
    <row r="1810" spans="2:12">
      <c r="B1810" s="326"/>
      <c r="C1810" s="309"/>
      <c r="D1810" s="310"/>
      <c r="E1810" s="309"/>
      <c r="F1810" s="309"/>
      <c r="G1810" s="309"/>
      <c r="H1810" s="316"/>
      <c r="I1810" s="321"/>
      <c r="J1810" s="310"/>
      <c r="K1810" s="310"/>
      <c r="L1810" s="350"/>
    </row>
    <row r="1811" spans="2:12">
      <c r="B1811" s="326"/>
      <c r="C1811" s="309"/>
      <c r="D1811" s="310"/>
      <c r="E1811" s="309"/>
      <c r="F1811" s="309"/>
      <c r="G1811" s="309"/>
      <c r="H1811" s="316"/>
      <c r="I1811" s="321"/>
      <c r="J1811" s="310"/>
      <c r="K1811" s="310"/>
      <c r="L1811" s="350"/>
    </row>
    <row r="1812" spans="2:12">
      <c r="B1812" s="326"/>
      <c r="C1812" s="309"/>
      <c r="D1812" s="310"/>
      <c r="E1812" s="309"/>
      <c r="F1812" s="309"/>
      <c r="G1812" s="309"/>
      <c r="H1812" s="316"/>
      <c r="I1812" s="321"/>
      <c r="J1812" s="310"/>
      <c r="K1812" s="310"/>
      <c r="L1812" s="350"/>
    </row>
    <row r="1813" spans="2:12">
      <c r="B1813" s="326"/>
      <c r="C1813" s="309"/>
      <c r="D1813" s="310"/>
      <c r="E1813" s="309"/>
      <c r="F1813" s="309"/>
      <c r="G1813" s="309"/>
      <c r="H1813" s="316"/>
      <c r="I1813" s="321"/>
      <c r="J1813" s="310"/>
      <c r="K1813" s="310"/>
      <c r="L1813" s="350"/>
    </row>
    <row r="1814" spans="2:12">
      <c r="B1814" s="326"/>
      <c r="C1814" s="309"/>
      <c r="D1814" s="310"/>
      <c r="E1814" s="309"/>
      <c r="F1814" s="309"/>
      <c r="G1814" s="309"/>
      <c r="H1814" s="316"/>
      <c r="I1814" s="321"/>
      <c r="J1814" s="310"/>
      <c r="K1814" s="310"/>
      <c r="L1814" s="350"/>
    </row>
    <row r="1815" spans="2:12">
      <c r="B1815" s="326"/>
      <c r="C1815" s="309"/>
      <c r="D1815" s="310"/>
      <c r="E1815" s="309"/>
      <c r="F1815" s="309"/>
      <c r="G1815" s="309"/>
      <c r="H1815" s="316"/>
      <c r="I1815" s="321"/>
      <c r="J1815" s="310"/>
      <c r="K1815" s="310"/>
      <c r="L1815" s="350"/>
    </row>
    <row r="1816" spans="2:12">
      <c r="B1816" s="326"/>
      <c r="C1816" s="309"/>
      <c r="D1816" s="310"/>
      <c r="E1816" s="309"/>
      <c r="F1816" s="309"/>
      <c r="G1816" s="309"/>
      <c r="H1816" s="316"/>
      <c r="I1816" s="321"/>
      <c r="J1816" s="310"/>
      <c r="K1816" s="310"/>
      <c r="L1816" s="350"/>
    </row>
    <row r="1817" spans="2:12">
      <c r="B1817" s="326"/>
      <c r="C1817" s="309"/>
      <c r="D1817" s="310"/>
      <c r="E1817" s="309"/>
      <c r="F1817" s="309"/>
      <c r="G1817" s="309"/>
      <c r="H1817" s="316"/>
      <c r="I1817" s="321"/>
      <c r="J1817" s="310"/>
      <c r="K1817" s="310"/>
      <c r="L1817" s="350"/>
    </row>
    <row r="1818" spans="2:12">
      <c r="B1818" s="326"/>
      <c r="C1818" s="309"/>
      <c r="D1818" s="310"/>
      <c r="E1818" s="309"/>
      <c r="F1818" s="309"/>
      <c r="G1818" s="309"/>
      <c r="H1818" s="316"/>
      <c r="I1818" s="321"/>
      <c r="J1818" s="310"/>
      <c r="K1818" s="310"/>
      <c r="L1818" s="350"/>
    </row>
    <row r="1819" spans="2:12">
      <c r="B1819" s="326"/>
      <c r="C1819" s="309"/>
      <c r="D1819" s="310"/>
      <c r="E1819" s="309"/>
      <c r="F1819" s="309"/>
      <c r="G1819" s="309"/>
      <c r="H1819" s="316"/>
      <c r="I1819" s="321"/>
      <c r="J1819" s="310"/>
      <c r="K1819" s="310"/>
      <c r="L1819" s="350"/>
    </row>
    <row r="1820" spans="2:12">
      <c r="B1820" s="326"/>
      <c r="C1820" s="309"/>
      <c r="D1820" s="310"/>
      <c r="E1820" s="309"/>
      <c r="F1820" s="309"/>
      <c r="G1820" s="309"/>
      <c r="H1820" s="316"/>
      <c r="I1820" s="321"/>
      <c r="J1820" s="310"/>
      <c r="K1820" s="310"/>
      <c r="L1820" s="350"/>
    </row>
    <row r="1821" spans="2:12">
      <c r="B1821" s="326"/>
      <c r="C1821" s="309"/>
      <c r="D1821" s="310"/>
      <c r="E1821" s="309"/>
      <c r="F1821" s="309"/>
      <c r="G1821" s="309"/>
      <c r="H1821" s="316"/>
      <c r="I1821" s="321"/>
      <c r="J1821" s="310"/>
      <c r="K1821" s="310"/>
      <c r="L1821" s="350"/>
    </row>
    <row r="1822" spans="2:12">
      <c r="B1822" s="326"/>
      <c r="C1822" s="309"/>
      <c r="D1822" s="310"/>
      <c r="E1822" s="309"/>
      <c r="F1822" s="309"/>
      <c r="G1822" s="309"/>
      <c r="H1822" s="316"/>
      <c r="I1822" s="321"/>
      <c r="J1822" s="310"/>
      <c r="K1822" s="310"/>
      <c r="L1822" s="350"/>
    </row>
    <row r="1823" spans="2:12">
      <c r="B1823" s="326"/>
      <c r="C1823" s="309"/>
      <c r="D1823" s="310"/>
      <c r="E1823" s="309"/>
      <c r="F1823" s="309"/>
      <c r="G1823" s="309"/>
      <c r="H1823" s="316"/>
      <c r="I1823" s="321"/>
      <c r="J1823" s="310"/>
      <c r="K1823" s="310"/>
      <c r="L1823" s="350"/>
    </row>
    <row r="1824" spans="2:12">
      <c r="B1824" s="326"/>
      <c r="C1824" s="309"/>
      <c r="D1824" s="310"/>
      <c r="E1824" s="309"/>
      <c r="F1824" s="309"/>
      <c r="G1824" s="309"/>
      <c r="H1824" s="316"/>
      <c r="I1824" s="321"/>
      <c r="J1824" s="310"/>
      <c r="K1824" s="310"/>
      <c r="L1824" s="350"/>
    </row>
    <row r="1825" spans="2:12">
      <c r="B1825" s="326"/>
      <c r="C1825" s="309"/>
      <c r="D1825" s="310"/>
      <c r="E1825" s="309"/>
      <c r="F1825" s="309"/>
      <c r="G1825" s="309"/>
      <c r="H1825" s="316"/>
      <c r="I1825" s="321"/>
      <c r="J1825" s="310"/>
      <c r="K1825" s="310"/>
      <c r="L1825" s="350"/>
    </row>
    <row r="1826" spans="2:12">
      <c r="B1826" s="326"/>
      <c r="C1826" s="309"/>
      <c r="D1826" s="310"/>
      <c r="E1826" s="309"/>
      <c r="F1826" s="309"/>
      <c r="G1826" s="309"/>
      <c r="H1826" s="316"/>
      <c r="I1826" s="321"/>
      <c r="J1826" s="310"/>
      <c r="K1826" s="310"/>
      <c r="L1826" s="350"/>
    </row>
    <row r="1827" spans="2:12">
      <c r="B1827" s="326"/>
      <c r="C1827" s="309"/>
      <c r="D1827" s="310"/>
      <c r="E1827" s="309"/>
      <c r="F1827" s="309"/>
      <c r="G1827" s="309"/>
      <c r="H1827" s="316"/>
      <c r="I1827" s="321"/>
      <c r="J1827" s="310"/>
      <c r="K1827" s="310"/>
      <c r="L1827" s="350"/>
    </row>
    <row r="1828" spans="2:12">
      <c r="B1828" s="326"/>
      <c r="C1828" s="309"/>
      <c r="D1828" s="310"/>
      <c r="E1828" s="309"/>
      <c r="F1828" s="309"/>
      <c r="G1828" s="309"/>
      <c r="H1828" s="316"/>
      <c r="I1828" s="321"/>
      <c r="J1828" s="310"/>
      <c r="K1828" s="310"/>
      <c r="L1828" s="350"/>
    </row>
    <row r="1829" spans="2:12">
      <c r="B1829" s="326"/>
      <c r="C1829" s="309"/>
      <c r="D1829" s="310"/>
      <c r="E1829" s="309"/>
      <c r="F1829" s="309"/>
      <c r="G1829" s="309"/>
      <c r="H1829" s="316"/>
      <c r="I1829" s="321"/>
      <c r="J1829" s="310"/>
      <c r="K1829" s="310"/>
      <c r="L1829" s="350"/>
    </row>
    <row r="1830" spans="2:12">
      <c r="B1830" s="326"/>
      <c r="C1830" s="309"/>
      <c r="D1830" s="310"/>
      <c r="E1830" s="309"/>
      <c r="F1830" s="309"/>
      <c r="G1830" s="309"/>
      <c r="H1830" s="316"/>
      <c r="I1830" s="321"/>
      <c r="J1830" s="310"/>
      <c r="K1830" s="310"/>
      <c r="L1830" s="350"/>
    </row>
    <row r="1831" spans="2:12">
      <c r="B1831" s="326"/>
      <c r="C1831" s="309"/>
      <c r="D1831" s="310"/>
      <c r="E1831" s="309"/>
      <c r="F1831" s="309"/>
      <c r="G1831" s="309"/>
      <c r="H1831" s="316"/>
      <c r="I1831" s="321"/>
      <c r="J1831" s="310"/>
      <c r="K1831" s="310"/>
      <c r="L1831" s="350"/>
    </row>
    <row r="1832" spans="2:12">
      <c r="B1832" s="326"/>
      <c r="C1832" s="309"/>
      <c r="D1832" s="310"/>
      <c r="E1832" s="309"/>
      <c r="F1832" s="309"/>
      <c r="G1832" s="309"/>
      <c r="H1832" s="316"/>
      <c r="I1832" s="321"/>
      <c r="J1832" s="310"/>
      <c r="K1832" s="310"/>
      <c r="L1832" s="350"/>
    </row>
    <row r="1833" spans="2:12">
      <c r="B1833" s="326"/>
      <c r="C1833" s="309"/>
      <c r="D1833" s="310"/>
      <c r="E1833" s="309"/>
      <c r="F1833" s="309"/>
      <c r="G1833" s="309"/>
      <c r="H1833" s="316"/>
      <c r="I1833" s="321"/>
      <c r="J1833" s="310"/>
      <c r="K1833" s="310"/>
      <c r="L1833" s="350"/>
    </row>
    <row r="1834" spans="2:12">
      <c r="B1834" s="326"/>
      <c r="C1834" s="309"/>
      <c r="D1834" s="310"/>
      <c r="E1834" s="309"/>
      <c r="F1834" s="309"/>
      <c r="G1834" s="309"/>
      <c r="H1834" s="316"/>
      <c r="I1834" s="321"/>
      <c r="J1834" s="310"/>
      <c r="K1834" s="310"/>
      <c r="L1834" s="350"/>
    </row>
    <row r="1835" spans="2:12">
      <c r="B1835" s="326"/>
      <c r="C1835" s="309"/>
      <c r="D1835" s="310"/>
      <c r="E1835" s="309"/>
      <c r="F1835" s="309"/>
      <c r="G1835" s="309"/>
      <c r="H1835" s="316"/>
      <c r="I1835" s="321"/>
      <c r="J1835" s="310"/>
      <c r="K1835" s="310"/>
      <c r="L1835" s="350"/>
    </row>
    <row r="1836" spans="2:12">
      <c r="B1836" s="326"/>
      <c r="C1836" s="309"/>
      <c r="D1836" s="310"/>
      <c r="E1836" s="309"/>
      <c r="F1836" s="309"/>
      <c r="G1836" s="309"/>
      <c r="H1836" s="316"/>
      <c r="I1836" s="321"/>
      <c r="J1836" s="310"/>
      <c r="K1836" s="310"/>
      <c r="L1836" s="350"/>
    </row>
    <row r="1837" spans="2:12">
      <c r="B1837" s="326"/>
      <c r="C1837" s="309"/>
      <c r="D1837" s="310"/>
      <c r="E1837" s="309"/>
      <c r="F1837" s="309"/>
      <c r="G1837" s="309"/>
      <c r="H1837" s="316"/>
      <c r="I1837" s="321"/>
      <c r="J1837" s="310"/>
      <c r="K1837" s="310"/>
      <c r="L1837" s="350"/>
    </row>
    <row r="1838" spans="2:12">
      <c r="B1838" s="326"/>
      <c r="C1838" s="309"/>
      <c r="D1838" s="310"/>
      <c r="E1838" s="309"/>
      <c r="F1838" s="309"/>
      <c r="G1838" s="309"/>
      <c r="H1838" s="316"/>
      <c r="I1838" s="321"/>
      <c r="J1838" s="310"/>
      <c r="K1838" s="310"/>
      <c r="L1838" s="350"/>
    </row>
    <row r="1839" spans="2:12">
      <c r="B1839" s="326"/>
      <c r="C1839" s="309"/>
      <c r="D1839" s="310"/>
      <c r="E1839" s="309"/>
      <c r="F1839" s="309"/>
      <c r="G1839" s="309"/>
      <c r="H1839" s="316"/>
      <c r="I1839" s="321"/>
      <c r="J1839" s="310"/>
      <c r="K1839" s="310"/>
      <c r="L1839" s="350"/>
    </row>
    <row r="1840" spans="2:12">
      <c r="B1840" s="326"/>
      <c r="C1840" s="309"/>
      <c r="D1840" s="310"/>
      <c r="E1840" s="309"/>
      <c r="F1840" s="309"/>
      <c r="G1840" s="309"/>
      <c r="H1840" s="316"/>
      <c r="I1840" s="321"/>
      <c r="J1840" s="310"/>
      <c r="K1840" s="310"/>
      <c r="L1840" s="350"/>
    </row>
    <row r="1841" spans="2:12">
      <c r="B1841" s="326"/>
      <c r="C1841" s="309"/>
      <c r="D1841" s="310"/>
      <c r="E1841" s="309"/>
      <c r="F1841" s="309"/>
      <c r="G1841" s="309"/>
      <c r="H1841" s="316"/>
      <c r="I1841" s="321"/>
      <c r="J1841" s="310"/>
      <c r="K1841" s="310"/>
      <c r="L1841" s="350"/>
    </row>
    <row r="1842" spans="2:12">
      <c r="B1842" s="326"/>
      <c r="C1842" s="309"/>
      <c r="D1842" s="310"/>
      <c r="E1842" s="309"/>
      <c r="F1842" s="309"/>
      <c r="G1842" s="309"/>
      <c r="H1842" s="316"/>
      <c r="I1842" s="321"/>
      <c r="J1842" s="310"/>
      <c r="K1842" s="310"/>
      <c r="L1842" s="350"/>
    </row>
    <row r="1843" spans="2:12">
      <c r="B1843" s="326"/>
      <c r="C1843" s="309"/>
      <c r="D1843" s="310"/>
      <c r="E1843" s="309"/>
      <c r="F1843" s="309"/>
      <c r="G1843" s="309"/>
      <c r="H1843" s="316"/>
      <c r="I1843" s="321"/>
      <c r="J1843" s="310"/>
      <c r="K1843" s="310"/>
      <c r="L1843" s="350"/>
    </row>
    <row r="1844" spans="2:12">
      <c r="B1844" s="326"/>
      <c r="C1844" s="309"/>
      <c r="D1844" s="310"/>
      <c r="E1844" s="309"/>
      <c r="F1844" s="309"/>
      <c r="G1844" s="309"/>
      <c r="H1844" s="316"/>
      <c r="I1844" s="321"/>
      <c r="J1844" s="310"/>
      <c r="K1844" s="310"/>
      <c r="L1844" s="350"/>
    </row>
    <row r="1845" spans="2:12">
      <c r="B1845" s="326"/>
      <c r="C1845" s="309"/>
      <c r="D1845" s="310"/>
      <c r="E1845" s="309"/>
      <c r="F1845" s="309"/>
      <c r="G1845" s="309"/>
      <c r="H1845" s="316"/>
      <c r="I1845" s="321"/>
      <c r="J1845" s="310"/>
      <c r="K1845" s="310"/>
      <c r="L1845" s="350"/>
    </row>
    <row r="1846" spans="2:12">
      <c r="B1846" s="326"/>
      <c r="C1846" s="309"/>
      <c r="D1846" s="310"/>
      <c r="E1846" s="309"/>
      <c r="F1846" s="309"/>
      <c r="G1846" s="309"/>
      <c r="H1846" s="316"/>
      <c r="I1846" s="321"/>
      <c r="J1846" s="310"/>
      <c r="K1846" s="310"/>
      <c r="L1846" s="350"/>
    </row>
    <row r="1847" spans="2:12">
      <c r="B1847" s="326"/>
      <c r="C1847" s="309"/>
      <c r="D1847" s="310"/>
      <c r="E1847" s="309"/>
      <c r="F1847" s="309"/>
      <c r="G1847" s="309"/>
      <c r="H1847" s="316"/>
      <c r="I1847" s="321"/>
      <c r="J1847" s="310"/>
      <c r="K1847" s="310"/>
      <c r="L1847" s="350"/>
    </row>
    <row r="1848" spans="2:12">
      <c r="B1848" s="326"/>
      <c r="C1848" s="309"/>
      <c r="D1848" s="310"/>
      <c r="E1848" s="309"/>
      <c r="F1848" s="309"/>
      <c r="G1848" s="309"/>
      <c r="H1848" s="316"/>
      <c r="I1848" s="321"/>
      <c r="J1848" s="310"/>
      <c r="K1848" s="310"/>
      <c r="L1848" s="350"/>
    </row>
    <row r="1849" spans="2:12">
      <c r="B1849" s="326"/>
      <c r="C1849" s="309"/>
      <c r="D1849" s="310"/>
      <c r="E1849" s="309"/>
      <c r="F1849" s="309"/>
      <c r="G1849" s="309"/>
      <c r="H1849" s="316"/>
      <c r="I1849" s="321"/>
      <c r="J1849" s="310"/>
      <c r="K1849" s="310"/>
      <c r="L1849" s="350"/>
    </row>
    <row r="1850" spans="2:12">
      <c r="B1850" s="326"/>
      <c r="C1850" s="309"/>
      <c r="D1850" s="310"/>
      <c r="E1850" s="309"/>
      <c r="F1850" s="309"/>
      <c r="G1850" s="309"/>
      <c r="H1850" s="316"/>
      <c r="I1850" s="321"/>
      <c r="J1850" s="310"/>
      <c r="K1850" s="310"/>
      <c r="L1850" s="350"/>
    </row>
    <row r="1851" spans="2:12">
      <c r="B1851" s="326"/>
      <c r="C1851" s="309"/>
      <c r="D1851" s="310"/>
      <c r="E1851" s="309"/>
      <c r="F1851" s="309"/>
      <c r="G1851" s="309"/>
      <c r="H1851" s="316"/>
      <c r="I1851" s="321"/>
      <c r="J1851" s="310"/>
      <c r="K1851" s="310"/>
      <c r="L1851" s="350"/>
    </row>
    <row r="1852" spans="2:12">
      <c r="B1852" s="326"/>
      <c r="C1852" s="309"/>
      <c r="D1852" s="310"/>
      <c r="E1852" s="309"/>
      <c r="F1852" s="309"/>
      <c r="G1852" s="309"/>
      <c r="H1852" s="316"/>
      <c r="I1852" s="321"/>
      <c r="J1852" s="310"/>
      <c r="K1852" s="310"/>
      <c r="L1852" s="350"/>
    </row>
    <row r="1853" spans="2:12">
      <c r="B1853" s="326"/>
      <c r="C1853" s="309"/>
      <c r="D1853" s="310"/>
      <c r="E1853" s="309"/>
      <c r="F1853" s="309"/>
      <c r="G1853" s="309"/>
      <c r="H1853" s="316"/>
      <c r="I1853" s="321"/>
      <c r="J1853" s="310"/>
      <c r="K1853" s="310"/>
      <c r="L1853" s="350"/>
    </row>
    <row r="1854" spans="2:12">
      <c r="B1854" s="326"/>
      <c r="C1854" s="309"/>
      <c r="D1854" s="310"/>
      <c r="E1854" s="309"/>
      <c r="F1854" s="309"/>
      <c r="G1854" s="309"/>
      <c r="H1854" s="316"/>
      <c r="I1854" s="321"/>
      <c r="J1854" s="310"/>
      <c r="K1854" s="310"/>
      <c r="L1854" s="350"/>
    </row>
    <row r="1855" spans="2:12">
      <c r="B1855" s="326"/>
      <c r="C1855" s="309"/>
      <c r="D1855" s="310"/>
      <c r="E1855" s="309"/>
      <c r="F1855" s="309"/>
      <c r="G1855" s="309"/>
      <c r="H1855" s="316"/>
      <c r="I1855" s="321"/>
      <c r="J1855" s="310"/>
      <c r="K1855" s="310"/>
      <c r="L1855" s="350"/>
    </row>
    <row r="1856" spans="2:12">
      <c r="B1856" s="326"/>
      <c r="C1856" s="309"/>
      <c r="D1856" s="310"/>
      <c r="E1856" s="309"/>
      <c r="F1856" s="309"/>
      <c r="G1856" s="309"/>
      <c r="H1856" s="316"/>
      <c r="I1856" s="321"/>
      <c r="J1856" s="310"/>
      <c r="K1856" s="310"/>
      <c r="L1856" s="350"/>
    </row>
    <row r="1857" spans="2:12">
      <c r="B1857" s="326"/>
      <c r="C1857" s="309"/>
      <c r="D1857" s="310"/>
      <c r="E1857" s="309"/>
      <c r="F1857" s="309"/>
      <c r="G1857" s="309"/>
      <c r="H1857" s="316"/>
      <c r="I1857" s="321"/>
      <c r="J1857" s="310"/>
      <c r="K1857" s="310"/>
      <c r="L1857" s="350"/>
    </row>
    <row r="1858" spans="2:12">
      <c r="B1858" s="326"/>
      <c r="C1858" s="309"/>
      <c r="D1858" s="310"/>
      <c r="E1858" s="309"/>
      <c r="F1858" s="309"/>
      <c r="G1858" s="309"/>
      <c r="H1858" s="316"/>
      <c r="I1858" s="321"/>
      <c r="J1858" s="310"/>
      <c r="K1858" s="310"/>
      <c r="L1858" s="350"/>
    </row>
    <row r="1859" spans="2:12">
      <c r="B1859" s="326"/>
      <c r="C1859" s="309"/>
      <c r="D1859" s="310"/>
      <c r="E1859" s="309"/>
      <c r="F1859" s="309"/>
      <c r="G1859" s="309"/>
      <c r="H1859" s="316"/>
      <c r="I1859" s="321"/>
      <c r="J1859" s="310"/>
      <c r="K1859" s="310"/>
      <c r="L1859" s="350"/>
    </row>
    <row r="1860" spans="2:12">
      <c r="B1860" s="326"/>
      <c r="C1860" s="309"/>
      <c r="D1860" s="310"/>
      <c r="E1860" s="309"/>
      <c r="F1860" s="309"/>
      <c r="G1860" s="309"/>
      <c r="H1860" s="316"/>
      <c r="I1860" s="321"/>
      <c r="J1860" s="310"/>
      <c r="K1860" s="310"/>
      <c r="L1860" s="350"/>
    </row>
    <row r="1861" spans="2:12">
      <c r="B1861" s="326"/>
      <c r="C1861" s="309"/>
      <c r="D1861" s="310"/>
      <c r="E1861" s="309"/>
      <c r="F1861" s="309"/>
      <c r="G1861" s="309"/>
      <c r="H1861" s="316"/>
      <c r="I1861" s="321"/>
      <c r="J1861" s="310"/>
      <c r="K1861" s="310"/>
      <c r="L1861" s="350"/>
    </row>
    <row r="1862" spans="2:12">
      <c r="B1862" s="326"/>
      <c r="C1862" s="309"/>
      <c r="D1862" s="310"/>
      <c r="E1862" s="309"/>
      <c r="F1862" s="309"/>
      <c r="G1862" s="309"/>
      <c r="H1862" s="316"/>
      <c r="I1862" s="321"/>
      <c r="J1862" s="310"/>
      <c r="K1862" s="310"/>
      <c r="L1862" s="350"/>
    </row>
    <row r="1863" spans="2:12">
      <c r="B1863" s="326"/>
      <c r="C1863" s="309"/>
      <c r="D1863" s="310"/>
      <c r="E1863" s="309"/>
      <c r="F1863" s="309"/>
      <c r="G1863" s="309"/>
      <c r="H1863" s="316"/>
      <c r="I1863" s="321"/>
      <c r="J1863" s="310"/>
      <c r="K1863" s="310"/>
      <c r="L1863" s="350"/>
    </row>
    <row r="1864" spans="2:12">
      <c r="B1864" s="326"/>
      <c r="C1864" s="309"/>
      <c r="D1864" s="310"/>
      <c r="E1864" s="309"/>
      <c r="F1864" s="309"/>
      <c r="G1864" s="309"/>
      <c r="H1864" s="316"/>
      <c r="I1864" s="321"/>
      <c r="J1864" s="310"/>
      <c r="K1864" s="310"/>
      <c r="L1864" s="350"/>
    </row>
    <row r="1865" spans="2:12">
      <c r="B1865" s="326"/>
      <c r="C1865" s="309"/>
      <c r="D1865" s="310"/>
      <c r="E1865" s="309"/>
      <c r="F1865" s="309"/>
      <c r="G1865" s="309"/>
      <c r="H1865" s="316"/>
      <c r="I1865" s="321"/>
      <c r="J1865" s="310"/>
      <c r="K1865" s="310"/>
      <c r="L1865" s="350"/>
    </row>
    <row r="1866" spans="2:12">
      <c r="B1866" s="326"/>
      <c r="C1866" s="309"/>
      <c r="D1866" s="310"/>
      <c r="E1866" s="309"/>
      <c r="F1866" s="309"/>
      <c r="G1866" s="309"/>
      <c r="H1866" s="316"/>
      <c r="I1866" s="321"/>
      <c r="J1866" s="310"/>
      <c r="K1866" s="310"/>
      <c r="L1866" s="350"/>
    </row>
    <row r="1867" spans="2:12">
      <c r="B1867" s="326"/>
      <c r="C1867" s="309"/>
      <c r="D1867" s="310"/>
      <c r="E1867" s="309"/>
      <c r="F1867" s="309"/>
      <c r="G1867" s="309"/>
      <c r="H1867" s="316"/>
      <c r="I1867" s="321"/>
      <c r="J1867" s="310"/>
      <c r="K1867" s="310"/>
      <c r="L1867" s="350"/>
    </row>
    <row r="1868" spans="2:12">
      <c r="B1868" s="326"/>
      <c r="C1868" s="309"/>
      <c r="D1868" s="310"/>
      <c r="E1868" s="309"/>
      <c r="F1868" s="309"/>
      <c r="G1868" s="309"/>
      <c r="H1868" s="316"/>
      <c r="I1868" s="321"/>
      <c r="J1868" s="310"/>
      <c r="K1868" s="310"/>
      <c r="L1868" s="350"/>
    </row>
    <row r="1869" spans="2:12">
      <c r="B1869" s="326"/>
      <c r="C1869" s="309"/>
      <c r="D1869" s="310"/>
      <c r="E1869" s="309"/>
      <c r="F1869" s="309"/>
      <c r="G1869" s="309"/>
      <c r="H1869" s="316"/>
      <c r="I1869" s="321"/>
      <c r="J1869" s="310"/>
      <c r="K1869" s="310"/>
      <c r="L1869" s="350"/>
    </row>
    <row r="1870" spans="2:12">
      <c r="B1870" s="326"/>
      <c r="C1870" s="309"/>
      <c r="D1870" s="310"/>
      <c r="E1870" s="309"/>
      <c r="F1870" s="309"/>
      <c r="G1870" s="309"/>
      <c r="H1870" s="316"/>
      <c r="I1870" s="321"/>
      <c r="J1870" s="310"/>
      <c r="K1870" s="310"/>
      <c r="L1870" s="350"/>
    </row>
    <row r="1871" spans="2:12">
      <c r="B1871" s="326"/>
      <c r="C1871" s="309"/>
      <c r="D1871" s="310"/>
      <c r="E1871" s="309"/>
      <c r="F1871" s="309"/>
      <c r="G1871" s="309"/>
      <c r="H1871" s="316"/>
      <c r="I1871" s="321"/>
      <c r="J1871" s="310"/>
      <c r="K1871" s="310"/>
      <c r="L1871" s="350"/>
    </row>
    <row r="1872" spans="2:12">
      <c r="B1872" s="326"/>
      <c r="C1872" s="309"/>
      <c r="D1872" s="310"/>
      <c r="E1872" s="309"/>
      <c r="F1872" s="309"/>
      <c r="G1872" s="309"/>
      <c r="H1872" s="316"/>
      <c r="I1872" s="321"/>
      <c r="J1872" s="310"/>
      <c r="K1872" s="310"/>
      <c r="L1872" s="350"/>
    </row>
    <row r="1873" spans="2:12">
      <c r="B1873" s="326"/>
      <c r="C1873" s="309"/>
      <c r="D1873" s="310"/>
      <c r="E1873" s="309"/>
      <c r="F1873" s="309"/>
      <c r="G1873" s="309"/>
      <c r="H1873" s="316"/>
      <c r="I1873" s="321"/>
      <c r="J1873" s="310"/>
      <c r="K1873" s="310"/>
      <c r="L1873" s="350"/>
    </row>
    <row r="1874" spans="2:12">
      <c r="B1874" s="326"/>
      <c r="C1874" s="309"/>
      <c r="D1874" s="310"/>
      <c r="E1874" s="309"/>
      <c r="F1874" s="309"/>
      <c r="G1874" s="309"/>
      <c r="H1874" s="316"/>
      <c r="I1874" s="321"/>
      <c r="J1874" s="310"/>
      <c r="K1874" s="310"/>
      <c r="L1874" s="350"/>
    </row>
    <row r="1875" spans="2:12">
      <c r="B1875" s="326"/>
      <c r="C1875" s="309"/>
      <c r="D1875" s="310"/>
      <c r="E1875" s="309"/>
      <c r="F1875" s="309"/>
      <c r="G1875" s="309"/>
      <c r="H1875" s="316"/>
      <c r="I1875" s="321"/>
      <c r="J1875" s="310"/>
      <c r="K1875" s="310"/>
      <c r="L1875" s="350"/>
    </row>
    <row r="1876" spans="2:12">
      <c r="B1876" s="326"/>
      <c r="C1876" s="309"/>
      <c r="D1876" s="310"/>
      <c r="E1876" s="309"/>
      <c r="F1876" s="309"/>
      <c r="G1876" s="309"/>
      <c r="H1876" s="316"/>
      <c r="I1876" s="321"/>
      <c r="J1876" s="310"/>
      <c r="K1876" s="310"/>
      <c r="L1876" s="350"/>
    </row>
    <row r="1877" spans="2:12">
      <c r="B1877" s="326"/>
      <c r="C1877" s="309"/>
      <c r="D1877" s="310"/>
      <c r="E1877" s="309"/>
      <c r="F1877" s="309"/>
      <c r="G1877" s="309"/>
      <c r="H1877" s="316"/>
      <c r="I1877" s="321"/>
      <c r="J1877" s="310"/>
      <c r="K1877" s="310"/>
      <c r="L1877" s="350"/>
    </row>
    <row r="1878" spans="2:12">
      <c r="B1878" s="326"/>
      <c r="C1878" s="309"/>
      <c r="D1878" s="310"/>
      <c r="E1878" s="309"/>
      <c r="F1878" s="309"/>
      <c r="G1878" s="309"/>
      <c r="H1878" s="316"/>
      <c r="I1878" s="321"/>
      <c r="J1878" s="310"/>
      <c r="K1878" s="310"/>
      <c r="L1878" s="350"/>
    </row>
    <row r="1879" spans="2:12">
      <c r="B1879" s="326"/>
      <c r="C1879" s="309"/>
      <c r="D1879" s="310"/>
      <c r="E1879" s="309"/>
      <c r="F1879" s="309"/>
      <c r="G1879" s="309"/>
      <c r="H1879" s="316"/>
      <c r="I1879" s="321"/>
      <c r="J1879" s="310"/>
      <c r="K1879" s="310"/>
      <c r="L1879" s="350"/>
    </row>
    <row r="1880" spans="2:12">
      <c r="B1880" s="326"/>
      <c r="C1880" s="309"/>
      <c r="D1880" s="310"/>
      <c r="E1880" s="309"/>
      <c r="F1880" s="309"/>
      <c r="G1880" s="309"/>
      <c r="H1880" s="316"/>
      <c r="I1880" s="321"/>
      <c r="J1880" s="310"/>
      <c r="K1880" s="310"/>
      <c r="L1880" s="350"/>
    </row>
    <row r="1881" spans="2:12">
      <c r="B1881" s="326"/>
      <c r="C1881" s="309"/>
      <c r="D1881" s="310"/>
      <c r="E1881" s="309"/>
      <c r="F1881" s="309"/>
      <c r="G1881" s="309"/>
      <c r="H1881" s="316"/>
      <c r="I1881" s="321"/>
      <c r="J1881" s="310"/>
      <c r="K1881" s="310"/>
      <c r="L1881" s="350"/>
    </row>
    <row r="1882" spans="2:12">
      <c r="B1882" s="326"/>
      <c r="C1882" s="309"/>
      <c r="D1882" s="310"/>
      <c r="E1882" s="309"/>
      <c r="F1882" s="309"/>
      <c r="G1882" s="309"/>
      <c r="H1882" s="316"/>
      <c r="I1882" s="321"/>
      <c r="J1882" s="310"/>
      <c r="K1882" s="310"/>
      <c r="L1882" s="350"/>
    </row>
    <row r="1883" spans="2:12">
      <c r="B1883" s="326"/>
      <c r="C1883" s="309"/>
      <c r="D1883" s="310"/>
      <c r="E1883" s="309"/>
      <c r="F1883" s="309"/>
      <c r="G1883" s="309"/>
      <c r="H1883" s="316"/>
      <c r="I1883" s="321"/>
      <c r="J1883" s="310"/>
      <c r="K1883" s="310"/>
      <c r="L1883" s="350"/>
    </row>
    <row r="1884" spans="2:12">
      <c r="B1884" s="326"/>
      <c r="C1884" s="309"/>
      <c r="D1884" s="310"/>
      <c r="E1884" s="309"/>
      <c r="F1884" s="309"/>
      <c r="G1884" s="309"/>
      <c r="H1884" s="316"/>
      <c r="I1884" s="321"/>
      <c r="J1884" s="310"/>
      <c r="K1884" s="310"/>
      <c r="L1884" s="350"/>
    </row>
    <row r="1885" spans="2:12">
      <c r="B1885" s="326"/>
      <c r="C1885" s="309"/>
      <c r="D1885" s="310"/>
      <c r="E1885" s="309"/>
      <c r="F1885" s="309"/>
      <c r="G1885" s="309"/>
      <c r="H1885" s="316"/>
      <c r="I1885" s="321"/>
      <c r="J1885" s="310"/>
      <c r="K1885" s="310"/>
      <c r="L1885" s="350"/>
    </row>
    <row r="1886" spans="2:12">
      <c r="B1886" s="326"/>
      <c r="C1886" s="309"/>
      <c r="D1886" s="310"/>
      <c r="E1886" s="309"/>
      <c r="F1886" s="309"/>
      <c r="G1886" s="309"/>
      <c r="H1886" s="316"/>
      <c r="I1886" s="321"/>
      <c r="J1886" s="310"/>
      <c r="K1886" s="310"/>
      <c r="L1886" s="350"/>
    </row>
    <row r="1887" spans="2:12">
      <c r="B1887" s="326"/>
      <c r="C1887" s="309"/>
      <c r="D1887" s="310"/>
      <c r="E1887" s="309"/>
      <c r="F1887" s="309"/>
      <c r="G1887" s="309"/>
      <c r="H1887" s="316"/>
      <c r="I1887" s="321"/>
      <c r="J1887" s="310"/>
      <c r="K1887" s="310"/>
      <c r="L1887" s="350"/>
    </row>
    <row r="1888" spans="2:12">
      <c r="B1888" s="326"/>
      <c r="C1888" s="309"/>
      <c r="D1888" s="310"/>
      <c r="E1888" s="309"/>
      <c r="F1888" s="309"/>
      <c r="G1888" s="309"/>
      <c r="H1888" s="316"/>
      <c r="I1888" s="321"/>
      <c r="J1888" s="310"/>
      <c r="K1888" s="310"/>
      <c r="L1888" s="350"/>
    </row>
    <row r="1889" spans="2:12">
      <c r="B1889" s="326"/>
      <c r="C1889" s="309"/>
      <c r="D1889" s="310"/>
      <c r="E1889" s="309"/>
      <c r="F1889" s="309"/>
      <c r="G1889" s="309"/>
      <c r="H1889" s="316"/>
      <c r="I1889" s="321"/>
      <c r="J1889" s="310"/>
      <c r="K1889" s="310"/>
      <c r="L1889" s="350"/>
    </row>
    <row r="1890" spans="2:12">
      <c r="B1890" s="326"/>
      <c r="C1890" s="309"/>
      <c r="D1890" s="310"/>
      <c r="E1890" s="309"/>
      <c r="F1890" s="309"/>
      <c r="G1890" s="309"/>
      <c r="H1890" s="316"/>
      <c r="I1890" s="321"/>
      <c r="J1890" s="310"/>
      <c r="K1890" s="310"/>
      <c r="L1890" s="350"/>
    </row>
    <row r="1891" spans="2:12">
      <c r="B1891" s="326"/>
      <c r="C1891" s="309"/>
      <c r="D1891" s="310"/>
      <c r="E1891" s="309"/>
      <c r="F1891" s="309"/>
      <c r="G1891" s="309"/>
      <c r="H1891" s="316"/>
      <c r="I1891" s="321"/>
      <c r="J1891" s="310"/>
      <c r="K1891" s="310"/>
      <c r="L1891" s="350"/>
    </row>
    <row r="1892" spans="2:12">
      <c r="B1892" s="326"/>
      <c r="C1892" s="309"/>
      <c r="D1892" s="310"/>
      <c r="E1892" s="309"/>
      <c r="F1892" s="309"/>
      <c r="G1892" s="309"/>
      <c r="H1892" s="316"/>
      <c r="I1892" s="321"/>
      <c r="J1892" s="310"/>
      <c r="K1892" s="310"/>
      <c r="L1892" s="350"/>
    </row>
    <row r="1893" spans="2:12">
      <c r="B1893" s="326"/>
      <c r="C1893" s="309"/>
      <c r="D1893" s="310"/>
      <c r="E1893" s="309"/>
      <c r="F1893" s="309"/>
      <c r="G1893" s="309"/>
      <c r="H1893" s="316"/>
      <c r="I1893" s="321"/>
      <c r="J1893" s="310"/>
      <c r="K1893" s="310"/>
      <c r="L1893" s="350"/>
    </row>
    <row r="1894" spans="2:12">
      <c r="B1894" s="326"/>
      <c r="C1894" s="309"/>
      <c r="D1894" s="310"/>
      <c r="E1894" s="309"/>
      <c r="F1894" s="309"/>
      <c r="G1894" s="309"/>
      <c r="H1894" s="316"/>
      <c r="I1894" s="321"/>
      <c r="J1894" s="310"/>
      <c r="K1894" s="310"/>
      <c r="L1894" s="350"/>
    </row>
    <row r="1895" spans="2:12">
      <c r="B1895" s="326"/>
      <c r="C1895" s="309"/>
      <c r="D1895" s="310"/>
      <c r="E1895" s="309"/>
      <c r="F1895" s="309"/>
      <c r="G1895" s="309"/>
      <c r="H1895" s="316"/>
      <c r="I1895" s="321"/>
      <c r="J1895" s="310"/>
      <c r="K1895" s="310"/>
      <c r="L1895" s="350"/>
    </row>
    <row r="1896" spans="2:12">
      <c r="B1896" s="326"/>
      <c r="C1896" s="309"/>
      <c r="D1896" s="310"/>
      <c r="E1896" s="309"/>
      <c r="F1896" s="309"/>
      <c r="G1896" s="309"/>
      <c r="H1896" s="316"/>
      <c r="I1896" s="321"/>
      <c r="J1896" s="310"/>
      <c r="K1896" s="310"/>
      <c r="L1896" s="350"/>
    </row>
    <row r="1897" spans="2:12">
      <c r="B1897" s="326"/>
      <c r="C1897" s="309"/>
      <c r="D1897" s="310"/>
      <c r="E1897" s="309"/>
      <c r="F1897" s="309"/>
      <c r="G1897" s="309"/>
      <c r="H1897" s="316"/>
      <c r="I1897" s="321"/>
      <c r="J1897" s="310"/>
      <c r="K1897" s="310"/>
      <c r="L1897" s="350"/>
    </row>
    <row r="1898" spans="2:12">
      <c r="B1898" s="326"/>
      <c r="C1898" s="309"/>
      <c r="D1898" s="310"/>
      <c r="E1898" s="309"/>
      <c r="F1898" s="309"/>
      <c r="G1898" s="309"/>
      <c r="H1898" s="316"/>
      <c r="I1898" s="321"/>
      <c r="J1898" s="310"/>
      <c r="K1898" s="310"/>
      <c r="L1898" s="350"/>
    </row>
    <row r="1899" spans="2:12">
      <c r="B1899" s="326"/>
      <c r="C1899" s="309"/>
      <c r="D1899" s="310"/>
      <c r="E1899" s="309"/>
      <c r="F1899" s="309"/>
      <c r="G1899" s="309"/>
      <c r="H1899" s="316"/>
      <c r="I1899" s="321"/>
      <c r="J1899" s="310"/>
      <c r="K1899" s="310"/>
      <c r="L1899" s="350"/>
    </row>
    <row r="1900" spans="2:12">
      <c r="B1900" s="326"/>
      <c r="C1900" s="309"/>
      <c r="D1900" s="310"/>
      <c r="E1900" s="309"/>
      <c r="F1900" s="309"/>
      <c r="G1900" s="309"/>
      <c r="H1900" s="316"/>
      <c r="I1900" s="321"/>
      <c r="J1900" s="310"/>
      <c r="K1900" s="310"/>
      <c r="L1900" s="350"/>
    </row>
    <row r="1901" spans="2:12">
      <c r="B1901" s="326"/>
      <c r="C1901" s="309"/>
      <c r="D1901" s="310"/>
      <c r="E1901" s="309"/>
      <c r="F1901" s="309"/>
      <c r="G1901" s="309"/>
      <c r="H1901" s="316"/>
      <c r="I1901" s="321"/>
      <c r="J1901" s="310"/>
      <c r="K1901" s="310"/>
      <c r="L1901" s="350"/>
    </row>
    <row r="1902" spans="2:12">
      <c r="B1902" s="326"/>
      <c r="C1902" s="309"/>
      <c r="D1902" s="310"/>
      <c r="E1902" s="309"/>
      <c r="F1902" s="309"/>
      <c r="G1902" s="309"/>
      <c r="H1902" s="316"/>
      <c r="I1902" s="321"/>
      <c r="J1902" s="310"/>
      <c r="K1902" s="310"/>
      <c r="L1902" s="350"/>
    </row>
    <row r="1903" spans="2:12">
      <c r="B1903" s="326"/>
      <c r="C1903" s="309"/>
      <c r="D1903" s="310"/>
      <c r="E1903" s="309"/>
      <c r="F1903" s="309"/>
      <c r="G1903" s="309"/>
      <c r="H1903" s="316"/>
      <c r="I1903" s="321"/>
      <c r="J1903" s="310"/>
      <c r="K1903" s="310"/>
      <c r="L1903" s="350"/>
    </row>
    <row r="1904" spans="2:12">
      <c r="B1904" s="326"/>
      <c r="C1904" s="309"/>
      <c r="D1904" s="310"/>
      <c r="E1904" s="309"/>
      <c r="F1904" s="309"/>
      <c r="G1904" s="309"/>
      <c r="H1904" s="316"/>
      <c r="I1904" s="321"/>
      <c r="J1904" s="310"/>
      <c r="K1904" s="310"/>
      <c r="L1904" s="350"/>
    </row>
    <row r="1905" spans="2:12">
      <c r="B1905" s="326"/>
      <c r="C1905" s="309"/>
      <c r="D1905" s="310"/>
      <c r="E1905" s="309"/>
      <c r="F1905" s="309"/>
      <c r="G1905" s="309"/>
      <c r="H1905" s="316"/>
      <c r="I1905" s="321"/>
      <c r="J1905" s="310"/>
      <c r="K1905" s="310"/>
      <c r="L1905" s="350"/>
    </row>
    <row r="1906" spans="2:12">
      <c r="B1906" s="326"/>
      <c r="C1906" s="309"/>
      <c r="D1906" s="310"/>
      <c r="E1906" s="309"/>
      <c r="F1906" s="309"/>
      <c r="G1906" s="309"/>
      <c r="H1906" s="316"/>
      <c r="I1906" s="321"/>
      <c r="J1906" s="310"/>
      <c r="K1906" s="310"/>
      <c r="L1906" s="350"/>
    </row>
    <row r="1907" spans="2:12">
      <c r="B1907" s="326"/>
      <c r="C1907" s="309"/>
      <c r="D1907" s="310"/>
      <c r="E1907" s="309"/>
      <c r="F1907" s="309"/>
      <c r="G1907" s="309"/>
      <c r="H1907" s="316"/>
      <c r="I1907" s="321"/>
      <c r="J1907" s="310"/>
      <c r="K1907" s="310"/>
      <c r="L1907" s="350"/>
    </row>
    <row r="1908" spans="2:12">
      <c r="B1908" s="326"/>
      <c r="C1908" s="309"/>
      <c r="D1908" s="310"/>
      <c r="E1908" s="309"/>
      <c r="F1908" s="309"/>
      <c r="G1908" s="309"/>
      <c r="H1908" s="316"/>
      <c r="I1908" s="321"/>
      <c r="J1908" s="310"/>
      <c r="K1908" s="310"/>
      <c r="L1908" s="350"/>
    </row>
    <row r="1909" spans="2:12">
      <c r="B1909" s="326"/>
      <c r="C1909" s="309"/>
      <c r="D1909" s="310"/>
      <c r="E1909" s="309"/>
      <c r="F1909" s="309"/>
      <c r="G1909" s="309"/>
      <c r="H1909" s="316"/>
      <c r="I1909" s="321"/>
      <c r="J1909" s="310"/>
      <c r="K1909" s="310"/>
      <c r="L1909" s="350"/>
    </row>
    <row r="1910" spans="2:12">
      <c r="B1910" s="326"/>
      <c r="C1910" s="309"/>
      <c r="D1910" s="310"/>
      <c r="E1910" s="309"/>
      <c r="F1910" s="309"/>
      <c r="G1910" s="309"/>
      <c r="H1910" s="316"/>
      <c r="I1910" s="321"/>
      <c r="J1910" s="310"/>
      <c r="K1910" s="310"/>
      <c r="L1910" s="350"/>
    </row>
    <row r="1911" spans="2:12">
      <c r="B1911" s="326"/>
      <c r="C1911" s="309"/>
      <c r="D1911" s="310"/>
      <c r="E1911" s="309"/>
      <c r="F1911" s="309"/>
      <c r="G1911" s="309"/>
      <c r="H1911" s="316"/>
      <c r="I1911" s="321"/>
      <c r="J1911" s="310"/>
      <c r="K1911" s="310"/>
      <c r="L1911" s="350"/>
    </row>
    <row r="1912" spans="2:12">
      <c r="B1912" s="326"/>
      <c r="C1912" s="309"/>
      <c r="D1912" s="310"/>
      <c r="E1912" s="309"/>
      <c r="F1912" s="309"/>
      <c r="G1912" s="309"/>
      <c r="H1912" s="316"/>
      <c r="I1912" s="321"/>
      <c r="J1912" s="310"/>
      <c r="K1912" s="310"/>
      <c r="L1912" s="350"/>
    </row>
    <row r="1913" spans="2:12">
      <c r="B1913" s="326"/>
      <c r="C1913" s="309"/>
      <c r="D1913" s="310"/>
      <c r="E1913" s="309"/>
      <c r="F1913" s="309"/>
      <c r="G1913" s="309"/>
      <c r="H1913" s="316"/>
      <c r="I1913" s="321"/>
      <c r="J1913" s="310"/>
      <c r="K1913" s="310"/>
      <c r="L1913" s="350"/>
    </row>
    <row r="1914" spans="2:12">
      <c r="B1914" s="326"/>
      <c r="C1914" s="309"/>
      <c r="D1914" s="310"/>
      <c r="E1914" s="309"/>
      <c r="F1914" s="309"/>
      <c r="G1914" s="309"/>
      <c r="H1914" s="316"/>
      <c r="I1914" s="321"/>
      <c r="J1914" s="310"/>
      <c r="K1914" s="310"/>
      <c r="L1914" s="350"/>
    </row>
    <row r="1915" spans="2:12">
      <c r="B1915" s="326"/>
      <c r="C1915" s="309"/>
      <c r="D1915" s="310"/>
      <c r="E1915" s="309"/>
      <c r="F1915" s="309"/>
      <c r="G1915" s="309"/>
      <c r="H1915" s="316"/>
      <c r="I1915" s="321"/>
      <c r="J1915" s="310"/>
      <c r="K1915" s="310"/>
      <c r="L1915" s="350"/>
    </row>
    <row r="1916" spans="2:12">
      <c r="B1916" s="326"/>
      <c r="C1916" s="309"/>
      <c r="D1916" s="310"/>
      <c r="E1916" s="309"/>
      <c r="F1916" s="309"/>
      <c r="G1916" s="309"/>
      <c r="H1916" s="316"/>
      <c r="I1916" s="321"/>
      <c r="J1916" s="310"/>
      <c r="K1916" s="310"/>
      <c r="L1916" s="350"/>
    </row>
    <row r="1917" spans="2:12">
      <c r="B1917" s="326"/>
      <c r="C1917" s="309"/>
      <c r="D1917" s="310"/>
      <c r="E1917" s="309"/>
      <c r="F1917" s="309"/>
      <c r="G1917" s="309"/>
      <c r="H1917" s="316"/>
      <c r="I1917" s="321"/>
      <c r="J1917" s="310"/>
      <c r="K1917" s="310"/>
      <c r="L1917" s="350"/>
    </row>
    <row r="1918" spans="2:12">
      <c r="B1918" s="326"/>
      <c r="C1918" s="309"/>
      <c r="D1918" s="310"/>
      <c r="E1918" s="309"/>
      <c r="F1918" s="309"/>
      <c r="G1918" s="309"/>
      <c r="H1918" s="316"/>
      <c r="I1918" s="321"/>
      <c r="J1918" s="310"/>
      <c r="K1918" s="310"/>
      <c r="L1918" s="350"/>
    </row>
    <row r="1919" spans="2:12">
      <c r="B1919" s="326"/>
      <c r="C1919" s="309"/>
      <c r="D1919" s="310"/>
      <c r="E1919" s="309"/>
      <c r="F1919" s="309"/>
      <c r="G1919" s="309"/>
      <c r="H1919" s="316"/>
      <c r="I1919" s="321"/>
      <c r="J1919" s="310"/>
      <c r="K1919" s="310"/>
      <c r="L1919" s="350"/>
    </row>
    <row r="1920" spans="2:12">
      <c r="B1920" s="326"/>
      <c r="C1920" s="309"/>
      <c r="D1920" s="310"/>
      <c r="E1920" s="309"/>
      <c r="F1920" s="309"/>
      <c r="G1920" s="309"/>
      <c r="H1920" s="316"/>
      <c r="I1920" s="321"/>
      <c r="J1920" s="310"/>
      <c r="K1920" s="310"/>
      <c r="L1920" s="350"/>
    </row>
    <row r="1921" spans="2:12">
      <c r="B1921" s="326"/>
      <c r="C1921" s="309"/>
      <c r="D1921" s="310"/>
      <c r="E1921" s="309"/>
      <c r="F1921" s="309"/>
      <c r="G1921" s="309"/>
      <c r="H1921" s="316"/>
      <c r="I1921" s="321"/>
      <c r="J1921" s="310"/>
      <c r="K1921" s="310"/>
      <c r="L1921" s="350"/>
    </row>
    <row r="1922" spans="2:12">
      <c r="B1922" s="326"/>
      <c r="C1922" s="309"/>
      <c r="D1922" s="310"/>
      <c r="E1922" s="309"/>
      <c r="F1922" s="309"/>
      <c r="G1922" s="309"/>
      <c r="H1922" s="316"/>
      <c r="I1922" s="321"/>
      <c r="J1922" s="310"/>
      <c r="K1922" s="310"/>
      <c r="L1922" s="350"/>
    </row>
    <row r="1923" spans="2:12">
      <c r="B1923" s="326"/>
      <c r="C1923" s="309"/>
      <c r="D1923" s="310"/>
      <c r="E1923" s="309"/>
      <c r="F1923" s="309"/>
      <c r="G1923" s="309"/>
      <c r="H1923" s="316"/>
      <c r="I1923" s="321"/>
      <c r="J1923" s="310"/>
      <c r="K1923" s="310"/>
      <c r="L1923" s="350"/>
    </row>
    <row r="1924" spans="2:12">
      <c r="B1924" s="326"/>
      <c r="C1924" s="309"/>
      <c r="D1924" s="310"/>
      <c r="E1924" s="309"/>
      <c r="F1924" s="309"/>
      <c r="G1924" s="309"/>
      <c r="H1924" s="316"/>
      <c r="I1924" s="321"/>
      <c r="J1924" s="310"/>
      <c r="K1924" s="310"/>
      <c r="L1924" s="350"/>
    </row>
    <row r="1925" spans="2:12">
      <c r="B1925" s="326"/>
      <c r="C1925" s="309"/>
      <c r="D1925" s="310"/>
      <c r="E1925" s="309"/>
      <c r="F1925" s="309"/>
      <c r="G1925" s="309"/>
      <c r="H1925" s="316"/>
      <c r="I1925" s="321"/>
      <c r="J1925" s="310"/>
      <c r="K1925" s="310"/>
      <c r="L1925" s="350"/>
    </row>
    <row r="1926" spans="2:12">
      <c r="B1926" s="326"/>
      <c r="C1926" s="309"/>
      <c r="D1926" s="310"/>
      <c r="E1926" s="309"/>
      <c r="F1926" s="309"/>
      <c r="G1926" s="309"/>
      <c r="H1926" s="316"/>
      <c r="I1926" s="321"/>
      <c r="J1926" s="310"/>
      <c r="K1926" s="310"/>
      <c r="L1926" s="350"/>
    </row>
    <row r="1927" spans="2:12">
      <c r="B1927" s="326"/>
      <c r="C1927" s="309"/>
      <c r="D1927" s="310"/>
      <c r="E1927" s="309"/>
      <c r="F1927" s="309"/>
      <c r="G1927" s="309"/>
      <c r="H1927" s="316"/>
      <c r="I1927" s="321"/>
      <c r="J1927" s="310"/>
      <c r="K1927" s="310"/>
      <c r="L1927" s="350"/>
    </row>
    <row r="1928" spans="2:12">
      <c r="B1928" s="326"/>
      <c r="C1928" s="309"/>
      <c r="D1928" s="310"/>
      <c r="E1928" s="309"/>
      <c r="F1928" s="309"/>
      <c r="G1928" s="309"/>
      <c r="H1928" s="316"/>
      <c r="I1928" s="321"/>
      <c r="J1928" s="310"/>
      <c r="K1928" s="310"/>
      <c r="L1928" s="350"/>
    </row>
    <row r="1929" spans="2:12">
      <c r="B1929" s="326"/>
      <c r="C1929" s="309"/>
      <c r="D1929" s="310"/>
      <c r="E1929" s="309"/>
      <c r="F1929" s="309"/>
      <c r="G1929" s="309"/>
      <c r="H1929" s="316"/>
      <c r="I1929" s="321"/>
      <c r="J1929" s="310"/>
      <c r="K1929" s="310"/>
      <c r="L1929" s="350"/>
    </row>
    <row r="1930" spans="2:12">
      <c r="B1930" s="326"/>
      <c r="C1930" s="309"/>
      <c r="D1930" s="310"/>
      <c r="E1930" s="309"/>
      <c r="F1930" s="309"/>
      <c r="G1930" s="309"/>
      <c r="H1930" s="316"/>
      <c r="I1930" s="321"/>
      <c r="J1930" s="310"/>
      <c r="K1930" s="310"/>
      <c r="L1930" s="350"/>
    </row>
    <row r="1931" spans="2:12">
      <c r="B1931" s="326"/>
      <c r="C1931" s="309"/>
      <c r="D1931" s="310"/>
      <c r="E1931" s="309"/>
      <c r="F1931" s="309"/>
      <c r="G1931" s="309"/>
      <c r="H1931" s="316"/>
      <c r="I1931" s="321"/>
      <c r="J1931" s="310"/>
      <c r="K1931" s="310"/>
      <c r="L1931" s="350"/>
    </row>
    <row r="1932" spans="2:12">
      <c r="B1932" s="326"/>
      <c r="C1932" s="309"/>
      <c r="D1932" s="310"/>
      <c r="E1932" s="309"/>
      <c r="F1932" s="309"/>
      <c r="G1932" s="309"/>
      <c r="H1932" s="316"/>
      <c r="I1932" s="321"/>
      <c r="J1932" s="310"/>
      <c r="K1932" s="310"/>
      <c r="L1932" s="350"/>
    </row>
    <row r="1933" spans="2:12">
      <c r="B1933" s="326"/>
      <c r="C1933" s="309"/>
      <c r="D1933" s="310"/>
      <c r="E1933" s="309"/>
      <c r="F1933" s="309"/>
      <c r="G1933" s="309"/>
      <c r="H1933" s="316"/>
      <c r="I1933" s="321"/>
      <c r="J1933" s="310"/>
      <c r="K1933" s="310"/>
      <c r="L1933" s="350"/>
    </row>
    <row r="1934" spans="2:12">
      <c r="B1934" s="326"/>
      <c r="C1934" s="309"/>
      <c r="D1934" s="310"/>
      <c r="E1934" s="309"/>
      <c r="F1934" s="309"/>
      <c r="G1934" s="309"/>
      <c r="H1934" s="316"/>
      <c r="I1934" s="321"/>
      <c r="J1934" s="310"/>
      <c r="K1934" s="310"/>
      <c r="L1934" s="350"/>
    </row>
    <row r="1935" spans="2:12">
      <c r="B1935" s="326"/>
      <c r="C1935" s="309"/>
      <c r="D1935" s="310"/>
      <c r="E1935" s="309"/>
      <c r="F1935" s="309"/>
      <c r="G1935" s="309"/>
      <c r="H1935" s="316"/>
      <c r="I1935" s="321"/>
      <c r="J1935" s="310"/>
      <c r="K1935" s="310"/>
      <c r="L1935" s="350"/>
    </row>
    <row r="1936" spans="2:12">
      <c r="B1936" s="326"/>
      <c r="C1936" s="309"/>
      <c r="D1936" s="310"/>
      <c r="E1936" s="309"/>
      <c r="F1936" s="309"/>
      <c r="G1936" s="309"/>
      <c r="H1936" s="316"/>
      <c r="I1936" s="321"/>
      <c r="J1936" s="310"/>
      <c r="K1936" s="310"/>
      <c r="L1936" s="350"/>
    </row>
    <row r="1937" spans="2:12">
      <c r="B1937" s="326"/>
      <c r="C1937" s="309"/>
      <c r="D1937" s="310"/>
      <c r="E1937" s="309"/>
      <c r="F1937" s="309"/>
      <c r="G1937" s="309"/>
      <c r="H1937" s="316"/>
      <c r="I1937" s="321"/>
      <c r="J1937" s="310"/>
      <c r="K1937" s="310"/>
      <c r="L1937" s="350"/>
    </row>
    <row r="1938" spans="2:12">
      <c r="B1938" s="326"/>
      <c r="C1938" s="309"/>
      <c r="D1938" s="310"/>
      <c r="E1938" s="309"/>
      <c r="F1938" s="309"/>
      <c r="G1938" s="309"/>
      <c r="H1938" s="316"/>
      <c r="I1938" s="321"/>
      <c r="J1938" s="310"/>
      <c r="K1938" s="310"/>
      <c r="L1938" s="350"/>
    </row>
    <row r="1939" spans="2:12">
      <c r="B1939" s="326"/>
      <c r="C1939" s="309"/>
      <c r="D1939" s="310"/>
      <c r="E1939" s="309"/>
      <c r="F1939" s="309"/>
      <c r="G1939" s="309"/>
      <c r="H1939" s="316"/>
      <c r="I1939" s="321"/>
      <c r="J1939" s="310"/>
      <c r="K1939" s="310"/>
      <c r="L1939" s="350"/>
    </row>
    <row r="1940" spans="2:12">
      <c r="B1940" s="326"/>
      <c r="C1940" s="309"/>
      <c r="D1940" s="310"/>
      <c r="E1940" s="309"/>
      <c r="F1940" s="309"/>
      <c r="G1940" s="309"/>
      <c r="H1940" s="316"/>
      <c r="I1940" s="321"/>
      <c r="J1940" s="310"/>
      <c r="K1940" s="310"/>
      <c r="L1940" s="350"/>
    </row>
    <row r="1941" spans="2:12">
      <c r="B1941" s="326"/>
      <c r="C1941" s="309"/>
      <c r="D1941" s="310"/>
      <c r="E1941" s="309"/>
      <c r="F1941" s="309"/>
      <c r="G1941" s="309"/>
      <c r="H1941" s="316"/>
      <c r="I1941" s="321"/>
      <c r="J1941" s="310"/>
      <c r="K1941" s="310"/>
      <c r="L1941" s="350"/>
    </row>
    <row r="1942" spans="2:12">
      <c r="B1942" s="326"/>
      <c r="C1942" s="309"/>
      <c r="D1942" s="310"/>
      <c r="E1942" s="309"/>
      <c r="F1942" s="309"/>
      <c r="G1942" s="309"/>
      <c r="H1942" s="316"/>
      <c r="I1942" s="321"/>
      <c r="J1942" s="310"/>
      <c r="K1942" s="310"/>
      <c r="L1942" s="350"/>
    </row>
    <row r="1943" spans="2:12">
      <c r="B1943" s="326"/>
      <c r="C1943" s="309"/>
      <c r="D1943" s="310"/>
      <c r="E1943" s="309"/>
      <c r="F1943" s="309"/>
      <c r="G1943" s="309"/>
      <c r="H1943" s="316"/>
      <c r="I1943" s="321"/>
      <c r="J1943" s="310"/>
      <c r="K1943" s="310"/>
      <c r="L1943" s="350"/>
    </row>
    <row r="1944" spans="2:12">
      <c r="B1944" s="326"/>
      <c r="C1944" s="309"/>
      <c r="D1944" s="310"/>
      <c r="E1944" s="309"/>
      <c r="F1944" s="309"/>
      <c r="G1944" s="309"/>
      <c r="H1944" s="316"/>
      <c r="I1944" s="321"/>
      <c r="J1944" s="310"/>
      <c r="K1944" s="310"/>
      <c r="L1944" s="350"/>
    </row>
    <row r="1945" spans="2:12">
      <c r="B1945" s="326"/>
      <c r="C1945" s="309"/>
      <c r="D1945" s="310"/>
      <c r="E1945" s="309"/>
      <c r="F1945" s="309"/>
      <c r="G1945" s="309"/>
      <c r="H1945" s="316"/>
      <c r="I1945" s="321"/>
      <c r="J1945" s="310"/>
      <c r="K1945" s="310"/>
      <c r="L1945" s="350"/>
    </row>
    <row r="1946" spans="2:12">
      <c r="B1946" s="326"/>
      <c r="C1946" s="309"/>
      <c r="D1946" s="310"/>
      <c r="E1946" s="309"/>
      <c r="F1946" s="309"/>
      <c r="G1946" s="309"/>
      <c r="H1946" s="316"/>
      <c r="I1946" s="321"/>
      <c r="J1946" s="310"/>
      <c r="K1946" s="310"/>
      <c r="L1946" s="350"/>
    </row>
    <row r="1947" spans="2:12">
      <c r="B1947" s="326"/>
      <c r="C1947" s="309"/>
      <c r="D1947" s="310"/>
      <c r="E1947" s="309"/>
      <c r="F1947" s="309"/>
      <c r="G1947" s="309"/>
      <c r="H1947" s="316"/>
      <c r="I1947" s="321"/>
      <c r="J1947" s="310"/>
      <c r="K1947" s="310"/>
      <c r="L1947" s="350"/>
    </row>
    <row r="1948" spans="2:12">
      <c r="B1948" s="326"/>
      <c r="C1948" s="309"/>
      <c r="D1948" s="310"/>
      <c r="E1948" s="309"/>
      <c r="F1948" s="309"/>
      <c r="G1948" s="309"/>
      <c r="H1948" s="316"/>
      <c r="I1948" s="321"/>
      <c r="J1948" s="310"/>
      <c r="K1948" s="310"/>
      <c r="L1948" s="350"/>
    </row>
    <row r="1949" spans="2:12">
      <c r="B1949" s="326"/>
      <c r="C1949" s="309"/>
      <c r="D1949" s="310"/>
      <c r="E1949" s="309"/>
      <c r="F1949" s="309"/>
      <c r="G1949" s="309"/>
      <c r="H1949" s="316"/>
      <c r="I1949" s="321"/>
      <c r="J1949" s="310"/>
      <c r="K1949" s="310"/>
      <c r="L1949" s="350"/>
    </row>
    <row r="1950" spans="2:12">
      <c r="B1950" s="326"/>
      <c r="C1950" s="309"/>
      <c r="D1950" s="310"/>
      <c r="E1950" s="309"/>
      <c r="F1950" s="309"/>
      <c r="G1950" s="309"/>
      <c r="H1950" s="316"/>
      <c r="I1950" s="321"/>
      <c r="J1950" s="310"/>
      <c r="K1950" s="310"/>
      <c r="L1950" s="350"/>
    </row>
    <row r="1951" spans="2:12">
      <c r="B1951" s="326"/>
      <c r="C1951" s="309"/>
      <c r="D1951" s="310"/>
      <c r="E1951" s="309"/>
      <c r="F1951" s="309"/>
      <c r="G1951" s="309"/>
      <c r="H1951" s="316"/>
      <c r="I1951" s="321"/>
      <c r="J1951" s="310"/>
      <c r="K1951" s="310"/>
      <c r="L1951" s="350"/>
    </row>
    <row r="1952" spans="2:12">
      <c r="B1952" s="326"/>
      <c r="C1952" s="309"/>
      <c r="D1952" s="310"/>
      <c r="E1952" s="309"/>
      <c r="F1952" s="309"/>
      <c r="G1952" s="309"/>
      <c r="H1952" s="316"/>
      <c r="I1952" s="321"/>
      <c r="J1952" s="310"/>
      <c r="K1952" s="310"/>
      <c r="L1952" s="350"/>
    </row>
    <row r="1953" spans="2:12">
      <c r="B1953" s="326"/>
      <c r="C1953" s="309"/>
      <c r="D1953" s="310"/>
      <c r="E1953" s="309"/>
      <c r="F1953" s="309"/>
      <c r="G1953" s="309"/>
      <c r="H1953" s="316"/>
      <c r="I1953" s="321"/>
      <c r="J1953" s="310"/>
      <c r="K1953" s="310"/>
      <c r="L1953" s="350"/>
    </row>
    <row r="1954" spans="2:12">
      <c r="B1954" s="326"/>
      <c r="C1954" s="309"/>
      <c r="D1954" s="310"/>
      <c r="E1954" s="309"/>
      <c r="F1954" s="309"/>
      <c r="G1954" s="309"/>
      <c r="H1954" s="316"/>
      <c r="I1954" s="321"/>
      <c r="J1954" s="310"/>
      <c r="K1954" s="310"/>
      <c r="L1954" s="350"/>
    </row>
    <row r="1955" spans="2:12">
      <c r="B1955" s="326"/>
      <c r="C1955" s="309"/>
      <c r="D1955" s="310"/>
      <c r="E1955" s="309"/>
      <c r="F1955" s="309"/>
      <c r="G1955" s="309"/>
      <c r="H1955" s="316"/>
      <c r="I1955" s="321"/>
      <c r="J1955" s="310"/>
      <c r="K1955" s="310"/>
      <c r="L1955" s="350"/>
    </row>
    <row r="1956" spans="2:12">
      <c r="B1956" s="326"/>
      <c r="C1956" s="309"/>
      <c r="D1956" s="310"/>
      <c r="E1956" s="309"/>
      <c r="F1956" s="309"/>
      <c r="G1956" s="309"/>
      <c r="H1956" s="316"/>
      <c r="I1956" s="321"/>
      <c r="J1956" s="310"/>
      <c r="K1956" s="310"/>
      <c r="L1956" s="350"/>
    </row>
    <row r="1957" spans="2:12">
      <c r="B1957" s="326"/>
      <c r="C1957" s="309"/>
      <c r="D1957" s="310"/>
      <c r="E1957" s="309"/>
      <c r="F1957" s="309"/>
      <c r="G1957" s="309"/>
      <c r="H1957" s="316"/>
      <c r="I1957" s="321"/>
      <c r="J1957" s="310"/>
      <c r="K1957" s="310"/>
      <c r="L1957" s="350"/>
    </row>
    <row r="1958" spans="2:12">
      <c r="B1958" s="326"/>
      <c r="C1958" s="309"/>
      <c r="D1958" s="310"/>
      <c r="E1958" s="309"/>
      <c r="F1958" s="309"/>
      <c r="G1958" s="309"/>
      <c r="H1958" s="316"/>
      <c r="I1958" s="321"/>
      <c r="J1958" s="310"/>
      <c r="K1958" s="310"/>
      <c r="L1958" s="350"/>
    </row>
    <row r="1959" spans="2:12">
      <c r="B1959" s="326"/>
      <c r="C1959" s="309"/>
      <c r="D1959" s="310"/>
      <c r="E1959" s="309"/>
      <c r="F1959" s="309"/>
      <c r="G1959" s="309"/>
      <c r="H1959" s="316"/>
      <c r="I1959" s="321"/>
      <c r="J1959" s="310"/>
      <c r="K1959" s="310"/>
      <c r="L1959" s="350"/>
    </row>
    <row r="1960" spans="2:12">
      <c r="B1960" s="326"/>
      <c r="C1960" s="309"/>
      <c r="D1960" s="310"/>
      <c r="E1960" s="309"/>
      <c r="F1960" s="309"/>
      <c r="G1960" s="309"/>
      <c r="H1960" s="316"/>
      <c r="I1960" s="321"/>
      <c r="J1960" s="310"/>
      <c r="K1960" s="310"/>
      <c r="L1960" s="350"/>
    </row>
    <row r="1961" spans="2:12">
      <c r="B1961" s="326"/>
      <c r="C1961" s="309"/>
      <c r="D1961" s="310"/>
      <c r="E1961" s="309"/>
      <c r="F1961" s="309"/>
      <c r="G1961" s="309"/>
      <c r="H1961" s="316"/>
      <c r="I1961" s="321"/>
      <c r="J1961" s="310"/>
      <c r="K1961" s="310"/>
      <c r="L1961" s="350"/>
    </row>
    <row r="1962" spans="2:12">
      <c r="B1962" s="326"/>
      <c r="C1962" s="309"/>
      <c r="D1962" s="310"/>
      <c r="E1962" s="309"/>
      <c r="F1962" s="309"/>
      <c r="G1962" s="309"/>
      <c r="H1962" s="316"/>
      <c r="I1962" s="321"/>
      <c r="J1962" s="310"/>
      <c r="K1962" s="310"/>
      <c r="L1962" s="350"/>
    </row>
    <row r="1963" spans="2:12">
      <c r="B1963" s="326"/>
      <c r="C1963" s="309"/>
      <c r="D1963" s="310"/>
      <c r="E1963" s="309"/>
      <c r="F1963" s="309"/>
      <c r="G1963" s="309"/>
      <c r="H1963" s="316"/>
      <c r="I1963" s="321"/>
      <c r="J1963" s="310"/>
      <c r="K1963" s="310"/>
      <c r="L1963" s="350"/>
    </row>
    <row r="1964" spans="2:12">
      <c r="B1964" s="326"/>
      <c r="C1964" s="309"/>
      <c r="D1964" s="310"/>
      <c r="E1964" s="309"/>
      <c r="F1964" s="309"/>
      <c r="G1964" s="309"/>
      <c r="H1964" s="316"/>
      <c r="I1964" s="321"/>
      <c r="J1964" s="310"/>
      <c r="K1964" s="310"/>
      <c r="L1964" s="350"/>
    </row>
    <row r="1965" spans="2:12">
      <c r="B1965" s="326"/>
      <c r="C1965" s="309"/>
      <c r="D1965" s="310"/>
      <c r="E1965" s="309"/>
      <c r="F1965" s="309"/>
      <c r="G1965" s="309"/>
      <c r="H1965" s="316"/>
      <c r="I1965" s="321"/>
      <c r="J1965" s="310"/>
      <c r="K1965" s="310"/>
      <c r="L1965" s="350"/>
    </row>
    <row r="1966" spans="2:12">
      <c r="B1966" s="326"/>
      <c r="C1966" s="309"/>
      <c r="D1966" s="310"/>
      <c r="E1966" s="309"/>
      <c r="F1966" s="309"/>
      <c r="G1966" s="309"/>
      <c r="H1966" s="316"/>
      <c r="I1966" s="321"/>
      <c r="J1966" s="310"/>
      <c r="K1966" s="310"/>
      <c r="L1966" s="350"/>
    </row>
    <row r="1967" spans="2:12">
      <c r="B1967" s="326"/>
      <c r="C1967" s="309"/>
      <c r="D1967" s="310"/>
      <c r="E1967" s="309"/>
      <c r="F1967" s="309"/>
      <c r="G1967" s="309"/>
      <c r="H1967" s="316"/>
      <c r="I1967" s="321"/>
      <c r="J1967" s="310"/>
      <c r="K1967" s="310"/>
      <c r="L1967" s="350"/>
    </row>
    <row r="1968" spans="2:12">
      <c r="B1968" s="326"/>
      <c r="C1968" s="309"/>
      <c r="D1968" s="310"/>
      <c r="E1968" s="309"/>
      <c r="F1968" s="309"/>
      <c r="G1968" s="309"/>
      <c r="H1968" s="316"/>
      <c r="I1968" s="321"/>
      <c r="J1968" s="310"/>
      <c r="K1968" s="310"/>
      <c r="L1968" s="350"/>
    </row>
    <row r="1969" spans="2:12">
      <c r="B1969" s="326"/>
      <c r="C1969" s="309"/>
      <c r="D1969" s="310"/>
      <c r="E1969" s="309"/>
      <c r="F1969" s="309"/>
      <c r="G1969" s="309"/>
      <c r="H1969" s="316"/>
      <c r="I1969" s="321"/>
      <c r="J1969" s="310"/>
      <c r="K1969" s="310"/>
      <c r="L1969" s="350"/>
    </row>
    <row r="1970" spans="2:12">
      <c r="B1970" s="326"/>
      <c r="C1970" s="309"/>
      <c r="D1970" s="310"/>
      <c r="E1970" s="309"/>
      <c r="F1970" s="309"/>
      <c r="G1970" s="309"/>
      <c r="H1970" s="316"/>
      <c r="I1970" s="321"/>
      <c r="J1970" s="310"/>
      <c r="K1970" s="310"/>
      <c r="L1970" s="350"/>
    </row>
    <row r="1971" spans="2:12">
      <c r="B1971" s="326"/>
      <c r="C1971" s="309"/>
      <c r="D1971" s="310"/>
      <c r="E1971" s="309"/>
      <c r="F1971" s="309"/>
      <c r="G1971" s="309"/>
      <c r="H1971" s="316"/>
      <c r="I1971" s="321"/>
      <c r="J1971" s="310"/>
      <c r="K1971" s="310"/>
      <c r="L1971" s="350"/>
    </row>
    <row r="1972" spans="2:12">
      <c r="B1972" s="326"/>
      <c r="C1972" s="309"/>
      <c r="D1972" s="310"/>
      <c r="E1972" s="309"/>
      <c r="F1972" s="309"/>
      <c r="G1972" s="309"/>
      <c r="H1972" s="316"/>
      <c r="I1972" s="321"/>
      <c r="J1972" s="310"/>
      <c r="K1972" s="310"/>
      <c r="L1972" s="350"/>
    </row>
    <row r="1973" spans="2:12">
      <c r="B1973" s="326"/>
      <c r="C1973" s="309"/>
      <c r="D1973" s="310"/>
      <c r="E1973" s="309"/>
      <c r="F1973" s="309"/>
      <c r="G1973" s="309"/>
      <c r="H1973" s="316"/>
      <c r="I1973" s="321"/>
      <c r="J1973" s="310"/>
      <c r="K1973" s="310"/>
      <c r="L1973" s="350"/>
    </row>
    <row r="1974" spans="2:12">
      <c r="B1974" s="326"/>
      <c r="C1974" s="309"/>
      <c r="D1974" s="310"/>
      <c r="E1974" s="309"/>
      <c r="F1974" s="309"/>
      <c r="G1974" s="309"/>
      <c r="H1974" s="316"/>
      <c r="I1974" s="321"/>
      <c r="J1974" s="310"/>
      <c r="K1974" s="310"/>
      <c r="L1974" s="350"/>
    </row>
    <row r="1975" spans="2:12">
      <c r="B1975" s="326"/>
      <c r="C1975" s="309"/>
      <c r="D1975" s="310"/>
      <c r="E1975" s="309"/>
      <c r="F1975" s="309"/>
      <c r="G1975" s="309"/>
      <c r="H1975" s="316"/>
      <c r="I1975" s="321"/>
      <c r="J1975" s="310"/>
      <c r="K1975" s="310"/>
      <c r="L1975" s="350"/>
    </row>
    <row r="1976" spans="2:12">
      <c r="B1976" s="326"/>
      <c r="C1976" s="309"/>
      <c r="D1976" s="310"/>
      <c r="E1976" s="309"/>
      <c r="F1976" s="309"/>
      <c r="G1976" s="309"/>
      <c r="H1976" s="316"/>
      <c r="I1976" s="321"/>
      <c r="J1976" s="310"/>
      <c r="K1976" s="310"/>
      <c r="L1976" s="350"/>
    </row>
    <row r="1977" spans="2:12">
      <c r="B1977" s="326"/>
      <c r="C1977" s="309"/>
      <c r="D1977" s="310"/>
      <c r="E1977" s="309"/>
      <c r="F1977" s="309"/>
      <c r="G1977" s="309"/>
      <c r="H1977" s="316"/>
      <c r="I1977" s="321"/>
      <c r="J1977" s="310"/>
      <c r="K1977" s="310"/>
      <c r="L1977" s="350"/>
    </row>
    <row r="1978" spans="2:12">
      <c r="B1978" s="326"/>
      <c r="C1978" s="309"/>
      <c r="D1978" s="310"/>
      <c r="E1978" s="309"/>
      <c r="F1978" s="309"/>
      <c r="G1978" s="309"/>
      <c r="H1978" s="316"/>
      <c r="I1978" s="321"/>
      <c r="J1978" s="310"/>
      <c r="K1978" s="310"/>
      <c r="L1978" s="350"/>
    </row>
    <row r="1979" spans="2:12">
      <c r="B1979" s="326"/>
      <c r="C1979" s="309"/>
      <c r="D1979" s="310"/>
      <c r="E1979" s="309"/>
      <c r="F1979" s="309"/>
      <c r="G1979" s="309"/>
      <c r="H1979" s="316"/>
      <c r="I1979" s="321"/>
      <c r="J1979" s="310"/>
      <c r="K1979" s="310"/>
      <c r="L1979" s="350"/>
    </row>
    <row r="1980" spans="2:12">
      <c r="B1980" s="326"/>
      <c r="C1980" s="309"/>
      <c r="D1980" s="310"/>
      <c r="E1980" s="309"/>
      <c r="F1980" s="309"/>
      <c r="G1980" s="309"/>
      <c r="H1980" s="316"/>
      <c r="I1980" s="321"/>
      <c r="J1980" s="310"/>
      <c r="K1980" s="310"/>
      <c r="L1980" s="350"/>
    </row>
    <row r="1981" spans="2:12">
      <c r="B1981" s="326"/>
      <c r="C1981" s="309"/>
      <c r="D1981" s="310"/>
      <c r="E1981" s="309"/>
      <c r="F1981" s="309"/>
      <c r="G1981" s="309"/>
      <c r="H1981" s="316"/>
      <c r="I1981" s="321"/>
      <c r="J1981" s="310"/>
      <c r="K1981" s="310"/>
      <c r="L1981" s="350"/>
    </row>
    <row r="1982" spans="2:12">
      <c r="B1982" s="326"/>
      <c r="C1982" s="309"/>
      <c r="D1982" s="310"/>
      <c r="E1982" s="309"/>
      <c r="F1982" s="309"/>
      <c r="G1982" s="309"/>
      <c r="H1982" s="316"/>
      <c r="I1982" s="321"/>
      <c r="J1982" s="310"/>
      <c r="K1982" s="310"/>
      <c r="L1982" s="350"/>
    </row>
    <row r="1983" spans="2:12">
      <c r="B1983" s="326"/>
      <c r="C1983" s="309"/>
      <c r="D1983" s="310"/>
      <c r="E1983" s="309"/>
      <c r="F1983" s="309"/>
      <c r="G1983" s="309"/>
      <c r="H1983" s="316"/>
      <c r="I1983" s="321"/>
      <c r="J1983" s="310"/>
      <c r="K1983" s="310"/>
      <c r="L1983" s="350"/>
    </row>
    <row r="1984" spans="2:12">
      <c r="B1984" s="326"/>
      <c r="C1984" s="309"/>
      <c r="D1984" s="310"/>
      <c r="E1984" s="309"/>
      <c r="F1984" s="309"/>
      <c r="G1984" s="309"/>
      <c r="H1984" s="316"/>
      <c r="I1984" s="321"/>
      <c r="J1984" s="310"/>
      <c r="K1984" s="310"/>
      <c r="L1984" s="350"/>
    </row>
    <row r="1985" spans="2:12">
      <c r="B1985" s="326"/>
      <c r="C1985" s="309"/>
      <c r="D1985" s="310"/>
      <c r="E1985" s="309"/>
      <c r="F1985" s="309"/>
      <c r="G1985" s="309"/>
      <c r="H1985" s="316"/>
      <c r="I1985" s="321"/>
      <c r="J1985" s="310"/>
      <c r="K1985" s="310"/>
      <c r="L1985" s="350"/>
    </row>
    <row r="1986" spans="2:12">
      <c r="B1986" s="326"/>
      <c r="C1986" s="309"/>
      <c r="D1986" s="310"/>
      <c r="E1986" s="309"/>
      <c r="F1986" s="309"/>
      <c r="G1986" s="309"/>
      <c r="H1986" s="316"/>
      <c r="I1986" s="321"/>
      <c r="J1986" s="310"/>
      <c r="K1986" s="310"/>
      <c r="L1986" s="350"/>
    </row>
    <row r="1987" spans="2:12">
      <c r="B1987" s="326"/>
      <c r="C1987" s="309"/>
      <c r="D1987" s="310"/>
      <c r="E1987" s="309"/>
      <c r="F1987" s="309"/>
      <c r="G1987" s="309"/>
      <c r="H1987" s="316"/>
      <c r="I1987" s="321"/>
      <c r="J1987" s="310"/>
      <c r="K1987" s="310"/>
      <c r="L1987" s="350"/>
    </row>
    <row r="1988" spans="2:12">
      <c r="B1988" s="326"/>
      <c r="C1988" s="309"/>
      <c r="D1988" s="310"/>
      <c r="E1988" s="309"/>
      <c r="F1988" s="309"/>
      <c r="G1988" s="309"/>
      <c r="H1988" s="316"/>
      <c r="I1988" s="321"/>
      <c r="J1988" s="310"/>
      <c r="K1988" s="310"/>
      <c r="L1988" s="350"/>
    </row>
    <row r="1989" spans="2:12">
      <c r="B1989" s="326"/>
      <c r="C1989" s="309"/>
      <c r="D1989" s="310"/>
      <c r="E1989" s="309"/>
      <c r="F1989" s="309"/>
      <c r="G1989" s="309"/>
      <c r="H1989" s="316"/>
      <c r="I1989" s="321"/>
      <c r="J1989" s="310"/>
      <c r="K1989" s="310"/>
      <c r="L1989" s="350"/>
    </row>
    <row r="1990" spans="2:12">
      <c r="B1990" s="326"/>
      <c r="C1990" s="309"/>
      <c r="D1990" s="310"/>
      <c r="E1990" s="309"/>
      <c r="F1990" s="309"/>
      <c r="G1990" s="309"/>
      <c r="H1990" s="316"/>
      <c r="I1990" s="321"/>
      <c r="J1990" s="310"/>
      <c r="K1990" s="310"/>
      <c r="L1990" s="350"/>
    </row>
    <row r="1991" spans="2:12">
      <c r="B1991" s="326"/>
      <c r="C1991" s="309"/>
      <c r="D1991" s="310"/>
      <c r="E1991" s="309"/>
      <c r="F1991" s="309"/>
      <c r="G1991" s="309"/>
      <c r="H1991" s="316"/>
      <c r="I1991" s="321"/>
      <c r="J1991" s="310"/>
      <c r="K1991" s="310"/>
      <c r="L1991" s="350"/>
    </row>
    <row r="1992" spans="2:12">
      <c r="B1992" s="326"/>
      <c r="C1992" s="309"/>
      <c r="D1992" s="310"/>
      <c r="E1992" s="309"/>
      <c r="F1992" s="309"/>
      <c r="G1992" s="309"/>
      <c r="H1992" s="316"/>
      <c r="I1992" s="321"/>
      <c r="J1992" s="310"/>
      <c r="K1992" s="310"/>
      <c r="L1992" s="350"/>
    </row>
    <row r="1993" spans="2:12">
      <c r="B1993" s="326"/>
      <c r="C1993" s="309"/>
      <c r="D1993" s="310"/>
      <c r="E1993" s="309"/>
      <c r="F1993" s="309"/>
      <c r="G1993" s="309"/>
      <c r="H1993" s="316"/>
      <c r="I1993" s="321"/>
      <c r="J1993" s="310"/>
      <c r="K1993" s="310"/>
      <c r="L1993" s="350"/>
    </row>
    <row r="1994" spans="2:12">
      <c r="B1994" s="326"/>
      <c r="C1994" s="309"/>
      <c r="D1994" s="310"/>
      <c r="E1994" s="309"/>
      <c r="F1994" s="309"/>
      <c r="G1994" s="309"/>
      <c r="H1994" s="316"/>
      <c r="I1994" s="321"/>
      <c r="J1994" s="310"/>
      <c r="K1994" s="310"/>
      <c r="L1994" s="350"/>
    </row>
    <row r="1995" spans="2:12">
      <c r="B1995" s="326"/>
      <c r="C1995" s="309"/>
      <c r="D1995" s="310"/>
      <c r="E1995" s="309"/>
      <c r="F1995" s="309"/>
      <c r="G1995" s="309"/>
      <c r="H1995" s="316"/>
      <c r="I1995" s="321"/>
      <c r="J1995" s="310"/>
      <c r="K1995" s="310"/>
      <c r="L1995" s="350"/>
    </row>
    <row r="1996" spans="2:12">
      <c r="B1996" s="326"/>
      <c r="C1996" s="309"/>
      <c r="D1996" s="310"/>
      <c r="E1996" s="309"/>
      <c r="F1996" s="309"/>
      <c r="G1996" s="309"/>
      <c r="H1996" s="316"/>
      <c r="I1996" s="321"/>
      <c r="J1996" s="310"/>
      <c r="K1996" s="310"/>
      <c r="L1996" s="350"/>
    </row>
    <row r="1997" spans="2:12">
      <c r="B1997" s="326"/>
      <c r="C1997" s="309"/>
      <c r="D1997" s="310"/>
      <c r="E1997" s="309"/>
      <c r="F1997" s="309"/>
      <c r="G1997" s="309"/>
      <c r="H1997" s="316"/>
      <c r="I1997" s="321"/>
      <c r="J1997" s="310"/>
      <c r="K1997" s="310"/>
      <c r="L1997" s="350"/>
    </row>
    <row r="1998" spans="2:12">
      <c r="B1998" s="326"/>
      <c r="C1998" s="309"/>
      <c r="D1998" s="310"/>
      <c r="E1998" s="309"/>
      <c r="F1998" s="309"/>
      <c r="G1998" s="309"/>
      <c r="H1998" s="316"/>
      <c r="I1998" s="321"/>
      <c r="J1998" s="310"/>
      <c r="K1998" s="310"/>
      <c r="L1998" s="350"/>
    </row>
    <row r="1999" spans="2:12">
      <c r="B1999" s="326"/>
      <c r="C1999" s="309"/>
      <c r="D1999" s="310"/>
      <c r="E1999" s="309"/>
      <c r="F1999" s="309"/>
      <c r="G1999" s="309"/>
      <c r="H1999" s="316"/>
      <c r="I1999" s="321"/>
      <c r="J1999" s="310"/>
      <c r="K1999" s="310"/>
      <c r="L1999" s="350"/>
    </row>
    <row r="2000" spans="2:12">
      <c r="B2000" s="326"/>
      <c r="C2000" s="309"/>
      <c r="D2000" s="310"/>
      <c r="E2000" s="309"/>
      <c r="F2000" s="309"/>
      <c r="G2000" s="309"/>
      <c r="H2000" s="316"/>
      <c r="I2000" s="321"/>
      <c r="J2000" s="310"/>
      <c r="K2000" s="310"/>
      <c r="L2000" s="350"/>
    </row>
    <row r="2001" spans="2:12">
      <c r="B2001" s="326"/>
      <c r="C2001" s="309"/>
      <c r="D2001" s="310"/>
      <c r="E2001" s="309"/>
      <c r="F2001" s="309"/>
      <c r="G2001" s="309"/>
      <c r="H2001" s="316"/>
      <c r="I2001" s="321"/>
      <c r="J2001" s="310"/>
      <c r="K2001" s="310"/>
      <c r="L2001" s="350"/>
    </row>
    <row r="2002" spans="2:12">
      <c r="B2002" s="326"/>
      <c r="C2002" s="309"/>
      <c r="D2002" s="310"/>
      <c r="E2002" s="309"/>
      <c r="F2002" s="309"/>
      <c r="G2002" s="309"/>
      <c r="H2002" s="316"/>
      <c r="I2002" s="321"/>
      <c r="J2002" s="310"/>
      <c r="K2002" s="310"/>
      <c r="L2002" s="350"/>
    </row>
    <row r="2003" spans="2:12">
      <c r="B2003" s="326"/>
      <c r="C2003" s="309"/>
      <c r="D2003" s="310"/>
      <c r="E2003" s="309"/>
      <c r="F2003" s="309"/>
      <c r="G2003" s="309"/>
      <c r="H2003" s="316"/>
      <c r="I2003" s="321"/>
      <c r="J2003" s="310"/>
      <c r="K2003" s="310"/>
      <c r="L2003" s="350"/>
    </row>
    <row r="2004" spans="2:12">
      <c r="B2004" s="326"/>
      <c r="C2004" s="309"/>
      <c r="D2004" s="310"/>
      <c r="E2004" s="309"/>
      <c r="F2004" s="309"/>
      <c r="G2004" s="309"/>
      <c r="H2004" s="316"/>
      <c r="I2004" s="321"/>
      <c r="J2004" s="310"/>
      <c r="K2004" s="310"/>
      <c r="L2004" s="350"/>
    </row>
    <row r="2005" spans="2:12">
      <c r="B2005" s="326"/>
      <c r="C2005" s="309"/>
      <c r="D2005" s="310"/>
      <c r="E2005" s="309"/>
      <c r="F2005" s="309"/>
      <c r="G2005" s="309"/>
      <c r="H2005" s="316"/>
      <c r="I2005" s="321"/>
      <c r="J2005" s="310"/>
      <c r="K2005" s="310"/>
      <c r="L2005" s="350"/>
    </row>
    <row r="2006" spans="2:12">
      <c r="B2006" s="326"/>
      <c r="C2006" s="309"/>
      <c r="D2006" s="310"/>
      <c r="E2006" s="309"/>
      <c r="F2006" s="309"/>
      <c r="G2006" s="309"/>
      <c r="H2006" s="316"/>
      <c r="I2006" s="321"/>
      <c r="J2006" s="310"/>
      <c r="K2006" s="310"/>
      <c r="L2006" s="350"/>
    </row>
    <row r="2007" spans="2:12">
      <c r="B2007" s="326"/>
      <c r="C2007" s="309"/>
      <c r="D2007" s="310"/>
      <c r="E2007" s="309"/>
      <c r="F2007" s="309"/>
      <c r="G2007" s="309"/>
      <c r="H2007" s="316"/>
      <c r="I2007" s="321"/>
      <c r="J2007" s="310"/>
      <c r="K2007" s="310"/>
      <c r="L2007" s="350"/>
    </row>
    <row r="2008" spans="2:12">
      <c r="B2008" s="326"/>
      <c r="C2008" s="309"/>
      <c r="D2008" s="310"/>
      <c r="E2008" s="309"/>
      <c r="F2008" s="309"/>
      <c r="G2008" s="309"/>
      <c r="H2008" s="316"/>
      <c r="I2008" s="321"/>
      <c r="J2008" s="310"/>
      <c r="K2008" s="310"/>
      <c r="L2008" s="350"/>
    </row>
    <row r="2009" spans="2:12">
      <c r="B2009" s="326"/>
      <c r="C2009" s="309"/>
      <c r="D2009" s="310"/>
      <c r="E2009" s="309"/>
      <c r="F2009" s="309"/>
      <c r="G2009" s="309"/>
      <c r="H2009" s="316"/>
      <c r="I2009" s="321"/>
      <c r="J2009" s="310"/>
      <c r="K2009" s="310"/>
      <c r="L2009" s="350"/>
    </row>
    <row r="2010" spans="2:12">
      <c r="B2010" s="326"/>
      <c r="C2010" s="309"/>
      <c r="D2010" s="310"/>
      <c r="E2010" s="309"/>
      <c r="F2010" s="309"/>
      <c r="G2010" s="309"/>
      <c r="H2010" s="316"/>
      <c r="I2010" s="321"/>
      <c r="J2010" s="310"/>
      <c r="K2010" s="310"/>
      <c r="L2010" s="350"/>
    </row>
    <row r="2011" spans="2:12">
      <c r="B2011" s="326"/>
      <c r="C2011" s="309"/>
      <c r="D2011" s="310"/>
      <c r="E2011" s="309"/>
      <c r="F2011" s="309"/>
      <c r="G2011" s="309"/>
      <c r="H2011" s="316"/>
      <c r="I2011" s="321"/>
      <c r="J2011" s="310"/>
      <c r="K2011" s="310"/>
      <c r="L2011" s="350"/>
    </row>
    <row r="2012" spans="2:12">
      <c r="B2012" s="326"/>
      <c r="C2012" s="309"/>
      <c r="D2012" s="310"/>
      <c r="E2012" s="309"/>
      <c r="F2012" s="309"/>
      <c r="G2012" s="309"/>
      <c r="H2012" s="316"/>
      <c r="I2012" s="321"/>
      <c r="J2012" s="310"/>
      <c r="K2012" s="310"/>
      <c r="L2012" s="350"/>
    </row>
    <row r="2013" spans="2:12">
      <c r="B2013" s="326"/>
      <c r="C2013" s="309"/>
      <c r="D2013" s="310"/>
      <c r="E2013" s="309"/>
      <c r="F2013" s="309"/>
      <c r="G2013" s="309"/>
      <c r="H2013" s="316"/>
      <c r="I2013" s="321"/>
      <c r="J2013" s="310"/>
      <c r="K2013" s="310"/>
      <c r="L2013" s="350"/>
    </row>
    <row r="2014" spans="2:12">
      <c r="B2014" s="326"/>
      <c r="C2014" s="309"/>
      <c r="D2014" s="310"/>
      <c r="E2014" s="309"/>
      <c r="F2014" s="309"/>
      <c r="G2014" s="309"/>
      <c r="H2014" s="316"/>
      <c r="I2014" s="321"/>
      <c r="J2014" s="310"/>
      <c r="K2014" s="310"/>
      <c r="L2014" s="350"/>
    </row>
    <row r="2015" spans="2:12">
      <c r="B2015" s="326"/>
      <c r="C2015" s="309"/>
      <c r="D2015" s="310"/>
      <c r="E2015" s="309"/>
      <c r="F2015" s="309"/>
      <c r="G2015" s="309"/>
      <c r="H2015" s="316"/>
      <c r="I2015" s="321"/>
      <c r="J2015" s="310"/>
      <c r="K2015" s="310"/>
      <c r="L2015" s="350"/>
    </row>
    <row r="2016" spans="2:12">
      <c r="B2016" s="326"/>
      <c r="C2016" s="309"/>
      <c r="D2016" s="310"/>
      <c r="E2016" s="309"/>
      <c r="F2016" s="309"/>
      <c r="G2016" s="309"/>
      <c r="H2016" s="316"/>
      <c r="I2016" s="321"/>
      <c r="J2016" s="310"/>
      <c r="K2016" s="310"/>
      <c r="L2016" s="350"/>
    </row>
    <row r="2017" spans="2:12">
      <c r="B2017" s="326"/>
      <c r="C2017" s="309"/>
      <c r="D2017" s="310"/>
      <c r="E2017" s="309"/>
      <c r="F2017" s="309"/>
      <c r="G2017" s="309"/>
      <c r="H2017" s="316"/>
      <c r="I2017" s="321"/>
      <c r="J2017" s="310"/>
      <c r="K2017" s="310"/>
      <c r="L2017" s="350"/>
    </row>
    <row r="2018" spans="2:12">
      <c r="B2018" s="326"/>
      <c r="C2018" s="309"/>
      <c r="D2018" s="310"/>
      <c r="E2018" s="309"/>
      <c r="F2018" s="309"/>
      <c r="G2018" s="309"/>
      <c r="H2018" s="316"/>
      <c r="I2018" s="321"/>
      <c r="J2018" s="310"/>
      <c r="K2018" s="310"/>
      <c r="L2018" s="350"/>
    </row>
    <row r="2019" spans="2:12">
      <c r="B2019" s="326"/>
      <c r="C2019" s="309"/>
      <c r="D2019" s="310"/>
      <c r="E2019" s="309"/>
      <c r="F2019" s="309"/>
      <c r="G2019" s="309"/>
      <c r="H2019" s="316"/>
      <c r="I2019" s="321"/>
      <c r="J2019" s="310"/>
      <c r="K2019" s="310"/>
      <c r="L2019" s="350"/>
    </row>
    <row r="2020" spans="2:12">
      <c r="B2020" s="326"/>
      <c r="C2020" s="309"/>
      <c r="D2020" s="310"/>
      <c r="E2020" s="309"/>
      <c r="F2020" s="309"/>
      <c r="G2020" s="309"/>
      <c r="H2020" s="316"/>
      <c r="I2020" s="321"/>
      <c r="J2020" s="310"/>
      <c r="K2020" s="310"/>
      <c r="L2020" s="350"/>
    </row>
    <row r="2021" spans="2:12">
      <c r="B2021" s="326"/>
      <c r="C2021" s="309"/>
      <c r="D2021" s="310"/>
      <c r="E2021" s="309"/>
      <c r="F2021" s="309"/>
      <c r="G2021" s="309"/>
      <c r="H2021" s="316"/>
      <c r="I2021" s="321"/>
      <c r="J2021" s="310"/>
      <c r="K2021" s="310"/>
      <c r="L2021" s="350"/>
    </row>
    <row r="2022" spans="2:12">
      <c r="B2022" s="326"/>
      <c r="C2022" s="309"/>
      <c r="D2022" s="310"/>
      <c r="E2022" s="309"/>
      <c r="F2022" s="309"/>
      <c r="G2022" s="309"/>
      <c r="H2022" s="316"/>
      <c r="I2022" s="321"/>
      <c r="J2022" s="310"/>
      <c r="K2022" s="310"/>
      <c r="L2022" s="350"/>
    </row>
    <row r="2023" spans="2:12">
      <c r="B2023" s="326"/>
      <c r="C2023" s="309"/>
      <c r="D2023" s="310"/>
      <c r="E2023" s="309"/>
      <c r="F2023" s="309"/>
      <c r="G2023" s="309"/>
      <c r="H2023" s="316"/>
      <c r="I2023" s="321"/>
      <c r="J2023" s="310"/>
      <c r="K2023" s="310"/>
      <c r="L2023" s="350"/>
    </row>
    <row r="2024" spans="2:12">
      <c r="B2024" s="326"/>
      <c r="C2024" s="309"/>
      <c r="D2024" s="310"/>
      <c r="E2024" s="309"/>
      <c r="F2024" s="309"/>
      <c r="G2024" s="309"/>
      <c r="H2024" s="316"/>
      <c r="I2024" s="321"/>
      <c r="J2024" s="310"/>
      <c r="K2024" s="310"/>
      <c r="L2024" s="350"/>
    </row>
    <row r="2025" spans="2:12">
      <c r="B2025" s="326"/>
      <c r="C2025" s="309"/>
      <c r="D2025" s="310"/>
      <c r="E2025" s="309"/>
      <c r="F2025" s="309"/>
      <c r="G2025" s="309"/>
      <c r="H2025" s="316"/>
      <c r="I2025" s="321"/>
      <c r="J2025" s="310"/>
      <c r="K2025" s="310"/>
      <c r="L2025" s="350"/>
    </row>
    <row r="2026" spans="2:12">
      <c r="B2026" s="326"/>
      <c r="C2026" s="309"/>
      <c r="D2026" s="310"/>
      <c r="E2026" s="309"/>
      <c r="F2026" s="309"/>
      <c r="G2026" s="309"/>
      <c r="H2026" s="316"/>
      <c r="I2026" s="321"/>
      <c r="J2026" s="310"/>
      <c r="K2026" s="310"/>
      <c r="L2026" s="350"/>
    </row>
    <row r="2027" spans="2:12">
      <c r="B2027" s="326"/>
      <c r="C2027" s="309"/>
      <c r="D2027" s="310"/>
      <c r="E2027" s="309"/>
      <c r="F2027" s="309"/>
      <c r="G2027" s="309"/>
      <c r="H2027" s="316"/>
      <c r="I2027" s="321"/>
      <c r="J2027" s="310"/>
      <c r="K2027" s="310"/>
      <c r="L2027" s="350"/>
    </row>
    <row r="2028" spans="2:12">
      <c r="B2028" s="326"/>
      <c r="C2028" s="309"/>
      <c r="D2028" s="310"/>
      <c r="E2028" s="309"/>
      <c r="F2028" s="309"/>
      <c r="G2028" s="309"/>
      <c r="H2028" s="316"/>
      <c r="I2028" s="321"/>
      <c r="J2028" s="310"/>
      <c r="K2028" s="310"/>
      <c r="L2028" s="350"/>
    </row>
    <row r="2029" spans="2:12">
      <c r="B2029" s="326"/>
      <c r="C2029" s="309"/>
      <c r="D2029" s="310"/>
      <c r="E2029" s="309"/>
      <c r="F2029" s="309"/>
      <c r="G2029" s="309"/>
      <c r="H2029" s="316"/>
      <c r="I2029" s="321"/>
      <c r="J2029" s="310"/>
      <c r="K2029" s="310"/>
      <c r="L2029" s="350"/>
    </row>
    <row r="2030" spans="2:12">
      <c r="B2030" s="326"/>
      <c r="C2030" s="309"/>
      <c r="D2030" s="310"/>
      <c r="E2030" s="309"/>
      <c r="F2030" s="309"/>
      <c r="G2030" s="309"/>
      <c r="H2030" s="316"/>
      <c r="I2030" s="321"/>
      <c r="J2030" s="310"/>
      <c r="K2030" s="310"/>
      <c r="L2030" s="350"/>
    </row>
    <row r="2031" spans="2:12">
      <c r="B2031" s="326"/>
      <c r="C2031" s="309"/>
      <c r="D2031" s="310"/>
      <c r="E2031" s="309"/>
      <c r="F2031" s="309"/>
      <c r="G2031" s="309"/>
      <c r="H2031" s="316"/>
      <c r="I2031" s="321"/>
      <c r="J2031" s="310"/>
      <c r="K2031" s="310"/>
      <c r="L2031" s="350"/>
    </row>
    <row r="2032" spans="2:12">
      <c r="B2032" s="326"/>
      <c r="C2032" s="309"/>
      <c r="D2032" s="310"/>
      <c r="E2032" s="309"/>
      <c r="F2032" s="309"/>
      <c r="G2032" s="309"/>
      <c r="H2032" s="316"/>
      <c r="I2032" s="321"/>
      <c r="J2032" s="310"/>
      <c r="K2032" s="310"/>
      <c r="L2032" s="350"/>
    </row>
    <row r="2033" spans="2:12">
      <c r="B2033" s="326"/>
      <c r="C2033" s="309"/>
      <c r="D2033" s="310"/>
      <c r="E2033" s="309"/>
      <c r="F2033" s="309"/>
      <c r="G2033" s="309"/>
      <c r="H2033" s="316"/>
      <c r="I2033" s="321"/>
      <c r="J2033" s="310"/>
      <c r="K2033" s="310"/>
      <c r="L2033" s="350"/>
    </row>
    <row r="2034" spans="2:12">
      <c r="B2034" s="326"/>
      <c r="C2034" s="309"/>
      <c r="D2034" s="310"/>
      <c r="E2034" s="309"/>
      <c r="F2034" s="309"/>
      <c r="G2034" s="309"/>
      <c r="H2034" s="316"/>
      <c r="I2034" s="321"/>
      <c r="J2034" s="310"/>
      <c r="K2034" s="310"/>
      <c r="L2034" s="350"/>
    </row>
    <row r="2035" spans="2:12">
      <c r="B2035" s="326"/>
      <c r="C2035" s="309"/>
      <c r="D2035" s="310"/>
      <c r="E2035" s="309"/>
      <c r="F2035" s="309"/>
      <c r="G2035" s="309"/>
      <c r="H2035" s="316"/>
      <c r="I2035" s="321"/>
      <c r="J2035" s="310"/>
      <c r="K2035" s="310"/>
      <c r="L2035" s="350"/>
    </row>
    <row r="2036" spans="2:12">
      <c r="B2036" s="326"/>
      <c r="C2036" s="309"/>
      <c r="D2036" s="310"/>
      <c r="E2036" s="309"/>
      <c r="F2036" s="309"/>
      <c r="G2036" s="309"/>
      <c r="H2036" s="316"/>
      <c r="I2036" s="321"/>
      <c r="J2036" s="310"/>
      <c r="K2036" s="310"/>
      <c r="L2036" s="350"/>
    </row>
    <row r="2037" spans="2:12">
      <c r="B2037" s="326"/>
      <c r="C2037" s="309"/>
      <c r="D2037" s="310"/>
      <c r="E2037" s="309"/>
      <c r="F2037" s="309"/>
      <c r="G2037" s="309"/>
      <c r="H2037" s="316"/>
      <c r="I2037" s="321"/>
      <c r="J2037" s="310"/>
      <c r="K2037" s="310"/>
      <c r="L2037" s="350"/>
    </row>
    <row r="2038" spans="2:12">
      <c r="B2038" s="326"/>
      <c r="C2038" s="309"/>
      <c r="D2038" s="310"/>
      <c r="E2038" s="309"/>
      <c r="F2038" s="309"/>
      <c r="G2038" s="309"/>
      <c r="H2038" s="316"/>
      <c r="I2038" s="321"/>
      <c r="J2038" s="310"/>
      <c r="K2038" s="310"/>
      <c r="L2038" s="350"/>
    </row>
    <row r="2039" spans="2:12">
      <c r="B2039" s="326"/>
      <c r="C2039" s="309"/>
      <c r="D2039" s="310"/>
      <c r="E2039" s="309"/>
      <c r="F2039" s="309"/>
      <c r="G2039" s="309"/>
      <c r="H2039" s="316"/>
      <c r="I2039" s="321"/>
      <c r="J2039" s="310"/>
      <c r="K2039" s="310"/>
      <c r="L2039" s="350"/>
    </row>
    <row r="2040" spans="2:12">
      <c r="B2040" s="326"/>
      <c r="C2040" s="309"/>
      <c r="D2040" s="310"/>
      <c r="E2040" s="309"/>
      <c r="F2040" s="309"/>
      <c r="G2040" s="309"/>
      <c r="H2040" s="316"/>
      <c r="I2040" s="321"/>
      <c r="J2040" s="310"/>
      <c r="K2040" s="310"/>
      <c r="L2040" s="350"/>
    </row>
    <row r="2041" spans="2:12">
      <c r="B2041" s="326"/>
      <c r="C2041" s="309"/>
      <c r="D2041" s="310"/>
      <c r="E2041" s="309"/>
      <c r="F2041" s="309"/>
      <c r="G2041" s="309"/>
      <c r="H2041" s="316"/>
      <c r="I2041" s="321"/>
      <c r="J2041" s="310"/>
      <c r="K2041" s="310"/>
      <c r="L2041" s="350"/>
    </row>
    <row r="2042" spans="2:12">
      <c r="B2042" s="326"/>
      <c r="C2042" s="309"/>
      <c r="D2042" s="310"/>
      <c r="E2042" s="309"/>
      <c r="F2042" s="309"/>
      <c r="G2042" s="309"/>
      <c r="H2042" s="316"/>
      <c r="I2042" s="321"/>
      <c r="J2042" s="310"/>
      <c r="K2042" s="310"/>
      <c r="L2042" s="350"/>
    </row>
    <row r="2043" spans="2:12">
      <c r="B2043" s="326"/>
      <c r="C2043" s="309"/>
      <c r="D2043" s="310"/>
      <c r="E2043" s="309"/>
      <c r="F2043" s="309"/>
      <c r="G2043" s="309"/>
      <c r="H2043" s="316"/>
      <c r="I2043" s="321"/>
      <c r="J2043" s="310"/>
      <c r="K2043" s="310"/>
      <c r="L2043" s="350"/>
    </row>
    <row r="2044" spans="2:12">
      <c r="B2044" s="326"/>
      <c r="C2044" s="309"/>
      <c r="D2044" s="310"/>
      <c r="E2044" s="309"/>
      <c r="F2044" s="309"/>
      <c r="G2044" s="309"/>
      <c r="H2044" s="316"/>
      <c r="I2044" s="321"/>
      <c r="J2044" s="310"/>
      <c r="K2044" s="310"/>
      <c r="L2044" s="350"/>
    </row>
    <row r="2045" spans="2:12">
      <c r="B2045" s="326"/>
      <c r="C2045" s="309"/>
      <c r="D2045" s="310"/>
      <c r="E2045" s="309"/>
      <c r="F2045" s="309"/>
      <c r="G2045" s="309"/>
      <c r="H2045" s="316"/>
      <c r="I2045" s="321"/>
      <c r="J2045" s="310"/>
      <c r="K2045" s="310"/>
      <c r="L2045" s="350"/>
    </row>
    <row r="2046" spans="2:12">
      <c r="B2046" s="326"/>
      <c r="C2046" s="309"/>
      <c r="D2046" s="310"/>
      <c r="E2046" s="309"/>
      <c r="F2046" s="309"/>
      <c r="G2046" s="309"/>
      <c r="H2046" s="316"/>
      <c r="I2046" s="321"/>
      <c r="J2046" s="310"/>
      <c r="K2046" s="310"/>
      <c r="L2046" s="350"/>
    </row>
    <row r="2047" spans="2:12">
      <c r="B2047" s="326"/>
      <c r="C2047" s="309"/>
      <c r="D2047" s="310"/>
      <c r="E2047" s="309"/>
      <c r="F2047" s="309"/>
      <c r="G2047" s="309"/>
      <c r="H2047" s="316"/>
      <c r="I2047" s="321"/>
      <c r="J2047" s="310"/>
      <c r="K2047" s="310"/>
      <c r="L2047" s="350"/>
    </row>
    <row r="2048" spans="2:12">
      <c r="B2048" s="326"/>
      <c r="C2048" s="309"/>
      <c r="D2048" s="310"/>
      <c r="E2048" s="309"/>
      <c r="F2048" s="309"/>
      <c r="G2048" s="309"/>
      <c r="H2048" s="316"/>
      <c r="I2048" s="321"/>
      <c r="J2048" s="310"/>
      <c r="K2048" s="310"/>
      <c r="L2048" s="350"/>
    </row>
    <row r="2049" spans="2:12">
      <c r="B2049" s="326"/>
      <c r="C2049" s="309"/>
      <c r="D2049" s="310"/>
      <c r="E2049" s="309"/>
      <c r="F2049" s="309"/>
      <c r="G2049" s="309"/>
      <c r="H2049" s="316"/>
      <c r="I2049" s="321"/>
      <c r="J2049" s="310"/>
      <c r="K2049" s="310"/>
      <c r="L2049" s="350"/>
    </row>
    <row r="2050" spans="2:12">
      <c r="B2050" s="326"/>
      <c r="C2050" s="309"/>
      <c r="D2050" s="310"/>
      <c r="E2050" s="309"/>
      <c r="F2050" s="309"/>
      <c r="G2050" s="309"/>
      <c r="H2050" s="316"/>
      <c r="I2050" s="321"/>
      <c r="J2050" s="310"/>
      <c r="K2050" s="310"/>
      <c r="L2050" s="350"/>
    </row>
    <row r="2051" spans="2:12">
      <c r="B2051" s="326"/>
      <c r="C2051" s="309"/>
      <c r="D2051" s="310"/>
      <c r="E2051" s="309"/>
      <c r="F2051" s="309"/>
      <c r="G2051" s="309"/>
      <c r="H2051" s="316"/>
      <c r="I2051" s="321"/>
      <c r="J2051" s="310"/>
      <c r="K2051" s="310"/>
      <c r="L2051" s="350"/>
    </row>
    <row r="2052" spans="2:12">
      <c r="B2052" s="326"/>
      <c r="C2052" s="309"/>
      <c r="D2052" s="310"/>
      <c r="E2052" s="309"/>
      <c r="F2052" s="309"/>
      <c r="G2052" s="309"/>
      <c r="H2052" s="316"/>
      <c r="I2052" s="321"/>
      <c r="J2052" s="310"/>
      <c r="K2052" s="310"/>
      <c r="L2052" s="350"/>
    </row>
    <row r="2053" spans="2:12">
      <c r="B2053" s="326"/>
      <c r="C2053" s="309"/>
      <c r="D2053" s="310"/>
      <c r="E2053" s="309"/>
      <c r="F2053" s="309"/>
      <c r="G2053" s="309"/>
      <c r="H2053" s="316"/>
      <c r="I2053" s="321"/>
      <c r="J2053" s="310"/>
      <c r="K2053" s="310"/>
      <c r="L2053" s="350"/>
    </row>
    <row r="2054" spans="2:12">
      <c r="B2054" s="326"/>
      <c r="C2054" s="309"/>
      <c r="D2054" s="310"/>
      <c r="E2054" s="309"/>
      <c r="F2054" s="309"/>
      <c r="G2054" s="309"/>
      <c r="H2054" s="316"/>
      <c r="I2054" s="321"/>
      <c r="J2054" s="310"/>
      <c r="K2054" s="310"/>
      <c r="L2054" s="350"/>
    </row>
    <row r="2055" spans="2:12">
      <c r="B2055" s="326"/>
      <c r="C2055" s="309"/>
      <c r="D2055" s="310"/>
      <c r="E2055" s="309"/>
      <c r="F2055" s="309"/>
      <c r="G2055" s="309"/>
      <c r="H2055" s="316"/>
      <c r="I2055" s="321"/>
      <c r="J2055" s="310"/>
      <c r="K2055" s="310"/>
      <c r="L2055" s="350"/>
    </row>
    <row r="2056" spans="2:12">
      <c r="B2056" s="326"/>
      <c r="C2056" s="309"/>
      <c r="D2056" s="310"/>
      <c r="E2056" s="309"/>
      <c r="F2056" s="309"/>
      <c r="G2056" s="309"/>
      <c r="H2056" s="316"/>
      <c r="I2056" s="321"/>
      <c r="J2056" s="310"/>
      <c r="K2056" s="310"/>
      <c r="L2056" s="350"/>
    </row>
    <row r="2057" spans="2:12">
      <c r="B2057" s="326"/>
      <c r="C2057" s="309"/>
      <c r="D2057" s="310"/>
      <c r="E2057" s="309"/>
      <c r="F2057" s="309"/>
      <c r="G2057" s="309"/>
      <c r="H2057" s="316"/>
      <c r="I2057" s="321"/>
      <c r="J2057" s="310"/>
      <c r="K2057" s="310"/>
      <c r="L2057" s="350"/>
    </row>
    <row r="2058" spans="2:12">
      <c r="B2058" s="326"/>
      <c r="C2058" s="309"/>
      <c r="D2058" s="310"/>
      <c r="E2058" s="309"/>
      <c r="F2058" s="309"/>
      <c r="G2058" s="309"/>
      <c r="H2058" s="316"/>
      <c r="I2058" s="321"/>
      <c r="J2058" s="310"/>
      <c r="K2058" s="310"/>
      <c r="L2058" s="350"/>
    </row>
    <row r="2059" spans="2:12">
      <c r="B2059" s="326"/>
      <c r="C2059" s="309"/>
      <c r="D2059" s="310"/>
      <c r="E2059" s="309"/>
      <c r="F2059" s="309"/>
      <c r="G2059" s="309"/>
      <c r="H2059" s="316"/>
      <c r="I2059" s="321"/>
      <c r="J2059" s="310"/>
      <c r="K2059" s="310"/>
      <c r="L2059" s="350"/>
    </row>
    <row r="2060" spans="2:12">
      <c r="B2060" s="326"/>
      <c r="C2060" s="309"/>
      <c r="D2060" s="310"/>
      <c r="E2060" s="309"/>
      <c r="F2060" s="309"/>
      <c r="G2060" s="309"/>
      <c r="H2060" s="316"/>
      <c r="I2060" s="321"/>
      <c r="J2060" s="310"/>
      <c r="K2060" s="310"/>
      <c r="L2060" s="350"/>
    </row>
    <row r="2061" spans="2:12">
      <c r="B2061" s="326"/>
      <c r="C2061" s="309"/>
      <c r="D2061" s="310"/>
      <c r="E2061" s="309"/>
      <c r="F2061" s="309"/>
      <c r="G2061" s="309"/>
      <c r="H2061" s="316"/>
      <c r="I2061" s="321"/>
      <c r="J2061" s="310"/>
      <c r="K2061" s="310"/>
      <c r="L2061" s="350"/>
    </row>
    <row r="2062" spans="2:12">
      <c r="B2062" s="326"/>
      <c r="C2062" s="309"/>
      <c r="D2062" s="310"/>
      <c r="E2062" s="309"/>
      <c r="F2062" s="309"/>
      <c r="G2062" s="309"/>
      <c r="H2062" s="316"/>
      <c r="I2062" s="321"/>
      <c r="J2062" s="310"/>
      <c r="K2062" s="310"/>
      <c r="L2062" s="350"/>
    </row>
    <row r="2063" spans="2:12">
      <c r="B2063" s="326"/>
      <c r="C2063" s="309"/>
      <c r="D2063" s="310"/>
      <c r="E2063" s="309"/>
      <c r="F2063" s="309"/>
      <c r="G2063" s="309"/>
      <c r="H2063" s="316"/>
      <c r="I2063" s="321"/>
      <c r="J2063" s="310"/>
      <c r="K2063" s="310"/>
      <c r="L2063" s="350"/>
    </row>
    <row r="2064" spans="2:12">
      <c r="B2064" s="326"/>
      <c r="C2064" s="309"/>
      <c r="D2064" s="310"/>
      <c r="E2064" s="309"/>
      <c r="F2064" s="309"/>
      <c r="G2064" s="309"/>
      <c r="H2064" s="316"/>
      <c r="I2064" s="321"/>
      <c r="J2064" s="310"/>
      <c r="K2064" s="310"/>
      <c r="L2064" s="350"/>
    </row>
    <row r="2065" spans="2:12">
      <c r="B2065" s="326"/>
      <c r="C2065" s="309"/>
      <c r="D2065" s="310"/>
      <c r="E2065" s="309"/>
      <c r="F2065" s="309"/>
      <c r="G2065" s="309"/>
      <c r="H2065" s="316"/>
      <c r="I2065" s="321"/>
      <c r="J2065" s="310"/>
      <c r="K2065" s="310"/>
      <c r="L2065" s="350"/>
    </row>
    <row r="2066" spans="2:12">
      <c r="B2066" s="326"/>
      <c r="C2066" s="309"/>
      <c r="D2066" s="310"/>
      <c r="E2066" s="309"/>
      <c r="F2066" s="309"/>
      <c r="G2066" s="309"/>
      <c r="H2066" s="316"/>
      <c r="I2066" s="321"/>
      <c r="J2066" s="310"/>
      <c r="K2066" s="310"/>
      <c r="L2066" s="350"/>
    </row>
    <row r="2067" spans="2:12">
      <c r="B2067" s="326"/>
      <c r="C2067" s="309"/>
      <c r="D2067" s="310"/>
      <c r="E2067" s="309"/>
      <c r="F2067" s="309"/>
      <c r="G2067" s="309"/>
      <c r="H2067" s="316"/>
      <c r="I2067" s="321"/>
      <c r="J2067" s="310"/>
      <c r="K2067" s="310"/>
      <c r="L2067" s="350"/>
    </row>
    <row r="2068" spans="2:12">
      <c r="B2068" s="326"/>
      <c r="C2068" s="309"/>
      <c r="D2068" s="310"/>
      <c r="E2068" s="309"/>
      <c r="F2068" s="309"/>
      <c r="G2068" s="309"/>
      <c r="H2068" s="316"/>
      <c r="I2068" s="321"/>
      <c r="J2068" s="310"/>
      <c r="K2068" s="310"/>
      <c r="L2068" s="350"/>
    </row>
    <row r="2069" spans="2:12">
      <c r="B2069" s="326"/>
      <c r="C2069" s="309"/>
      <c r="D2069" s="310"/>
      <c r="E2069" s="309"/>
      <c r="F2069" s="309"/>
      <c r="G2069" s="309"/>
      <c r="H2069" s="316"/>
      <c r="I2069" s="321"/>
      <c r="J2069" s="310"/>
      <c r="K2069" s="310"/>
      <c r="L2069" s="350"/>
    </row>
    <row r="2070" spans="2:12">
      <c r="B2070" s="326"/>
      <c r="C2070" s="309"/>
      <c r="D2070" s="310"/>
      <c r="E2070" s="309"/>
      <c r="F2070" s="309"/>
      <c r="G2070" s="309"/>
      <c r="H2070" s="316"/>
      <c r="I2070" s="321"/>
      <c r="J2070" s="310"/>
      <c r="K2070" s="310"/>
      <c r="L2070" s="350"/>
    </row>
    <row r="2071" spans="2:12">
      <c r="B2071" s="326"/>
      <c r="C2071" s="309"/>
      <c r="D2071" s="310"/>
      <c r="E2071" s="309"/>
      <c r="F2071" s="309"/>
      <c r="G2071" s="309"/>
      <c r="H2071" s="316"/>
      <c r="I2071" s="321"/>
      <c r="J2071" s="310"/>
      <c r="K2071" s="310"/>
      <c r="L2071" s="350"/>
    </row>
    <row r="2072" spans="2:12">
      <c r="B2072" s="326"/>
      <c r="C2072" s="309"/>
      <c r="D2072" s="310"/>
      <c r="E2072" s="309"/>
      <c r="F2072" s="309"/>
      <c r="G2072" s="309"/>
      <c r="H2072" s="316"/>
      <c r="I2072" s="321"/>
      <c r="J2072" s="310"/>
      <c r="K2072" s="310"/>
      <c r="L2072" s="350"/>
    </row>
    <row r="2073" spans="2:12">
      <c r="B2073" s="326"/>
      <c r="C2073" s="309"/>
      <c r="D2073" s="310"/>
      <c r="E2073" s="309"/>
      <c r="F2073" s="309"/>
      <c r="G2073" s="309"/>
      <c r="H2073" s="316"/>
      <c r="I2073" s="321"/>
      <c r="J2073" s="310"/>
      <c r="K2073" s="310"/>
      <c r="L2073" s="350"/>
    </row>
    <row r="2074" spans="2:12">
      <c r="B2074" s="326"/>
      <c r="C2074" s="309"/>
      <c r="D2074" s="310"/>
      <c r="E2074" s="309"/>
      <c r="F2074" s="309"/>
      <c r="G2074" s="309"/>
      <c r="H2074" s="316"/>
      <c r="I2074" s="321"/>
      <c r="J2074" s="310"/>
      <c r="K2074" s="310"/>
      <c r="L2074" s="350"/>
    </row>
    <row r="2075" spans="2:12">
      <c r="B2075" s="326"/>
      <c r="C2075" s="309"/>
      <c r="D2075" s="310"/>
      <c r="E2075" s="309"/>
      <c r="F2075" s="309"/>
      <c r="G2075" s="309"/>
      <c r="H2075" s="316"/>
      <c r="I2075" s="321"/>
      <c r="J2075" s="310"/>
      <c r="K2075" s="310"/>
      <c r="L2075" s="350"/>
    </row>
    <row r="2076" spans="2:12">
      <c r="B2076" s="326"/>
      <c r="C2076" s="309"/>
      <c r="D2076" s="310"/>
      <c r="E2076" s="309"/>
      <c r="F2076" s="309"/>
      <c r="G2076" s="309"/>
      <c r="H2076" s="316"/>
      <c r="I2076" s="321"/>
      <c r="J2076" s="310"/>
      <c r="K2076" s="310"/>
      <c r="L2076" s="350"/>
    </row>
    <row r="2077" spans="2:12">
      <c r="B2077" s="326"/>
      <c r="C2077" s="309"/>
      <c r="D2077" s="310"/>
      <c r="E2077" s="309"/>
      <c r="F2077" s="309"/>
      <c r="G2077" s="309"/>
      <c r="H2077" s="316"/>
      <c r="I2077" s="321"/>
      <c r="J2077" s="310"/>
      <c r="K2077" s="310"/>
      <c r="L2077" s="350"/>
    </row>
    <row r="2078" spans="2:12">
      <c r="B2078" s="326"/>
      <c r="C2078" s="309"/>
      <c r="D2078" s="310"/>
      <c r="E2078" s="309"/>
      <c r="F2078" s="309"/>
      <c r="G2078" s="309"/>
      <c r="H2078" s="316"/>
      <c r="I2078" s="321"/>
      <c r="J2078" s="310"/>
      <c r="K2078" s="310"/>
      <c r="L2078" s="350"/>
    </row>
    <row r="2079" spans="2:12">
      <c r="B2079" s="326"/>
      <c r="C2079" s="309"/>
      <c r="D2079" s="310"/>
      <c r="E2079" s="309"/>
      <c r="F2079" s="309"/>
      <c r="G2079" s="309"/>
      <c r="H2079" s="316"/>
      <c r="I2079" s="321"/>
      <c r="J2079" s="310"/>
      <c r="K2079" s="310"/>
      <c r="L2079" s="350"/>
    </row>
    <row r="2080" spans="2:12">
      <c r="B2080" s="326"/>
      <c r="C2080" s="309"/>
      <c r="D2080" s="310"/>
      <c r="E2080" s="309"/>
      <c r="F2080" s="309"/>
      <c r="G2080" s="309"/>
      <c r="H2080" s="316"/>
      <c r="I2080" s="321"/>
      <c r="J2080" s="310"/>
      <c r="K2080" s="310"/>
      <c r="L2080" s="350"/>
    </row>
    <row r="2081" spans="2:12">
      <c r="B2081" s="326"/>
      <c r="C2081" s="309"/>
      <c r="D2081" s="310"/>
      <c r="E2081" s="309"/>
      <c r="F2081" s="309"/>
      <c r="G2081" s="309"/>
      <c r="H2081" s="316"/>
      <c r="I2081" s="321"/>
      <c r="J2081" s="310"/>
      <c r="K2081" s="310"/>
      <c r="L2081" s="350"/>
    </row>
    <row r="2082" spans="2:12">
      <c r="B2082" s="326"/>
      <c r="C2082" s="309"/>
      <c r="D2082" s="310"/>
      <c r="E2082" s="309"/>
      <c r="F2082" s="309"/>
      <c r="G2082" s="309"/>
      <c r="H2082" s="316"/>
      <c r="I2082" s="321"/>
      <c r="J2082" s="310"/>
      <c r="K2082" s="310"/>
      <c r="L2082" s="350"/>
    </row>
    <row r="2083" spans="2:12">
      <c r="B2083" s="326"/>
      <c r="C2083" s="309"/>
      <c r="D2083" s="310"/>
      <c r="E2083" s="309"/>
      <c r="F2083" s="309"/>
      <c r="G2083" s="309"/>
      <c r="H2083" s="316"/>
      <c r="I2083" s="321"/>
      <c r="J2083" s="310"/>
      <c r="K2083" s="310"/>
      <c r="L2083" s="350"/>
    </row>
    <row r="2084" spans="2:12">
      <c r="B2084" s="326"/>
      <c r="C2084" s="309"/>
      <c r="D2084" s="310"/>
      <c r="E2084" s="309"/>
      <c r="F2084" s="309"/>
      <c r="G2084" s="309"/>
      <c r="H2084" s="316"/>
      <c r="I2084" s="321"/>
      <c r="J2084" s="310"/>
      <c r="K2084" s="310"/>
      <c r="L2084" s="350"/>
    </row>
    <row r="2085" spans="2:12">
      <c r="B2085" s="326"/>
      <c r="C2085" s="309"/>
      <c r="D2085" s="310"/>
      <c r="E2085" s="309"/>
      <c r="F2085" s="309"/>
      <c r="G2085" s="309"/>
      <c r="H2085" s="316"/>
      <c r="I2085" s="321"/>
      <c r="J2085" s="310"/>
      <c r="K2085" s="310"/>
      <c r="L2085" s="350"/>
    </row>
    <row r="2086" spans="2:12">
      <c r="B2086" s="326"/>
      <c r="C2086" s="309"/>
      <c r="D2086" s="310"/>
      <c r="E2086" s="309"/>
      <c r="F2086" s="309"/>
      <c r="G2086" s="309"/>
      <c r="H2086" s="316"/>
      <c r="I2086" s="321"/>
      <c r="J2086" s="310"/>
      <c r="K2086" s="310"/>
      <c r="L2086" s="350"/>
    </row>
    <row r="2087" spans="2:12">
      <c r="B2087" s="326"/>
      <c r="C2087" s="309"/>
      <c r="D2087" s="310"/>
      <c r="E2087" s="309"/>
      <c r="F2087" s="309"/>
      <c r="G2087" s="309"/>
      <c r="H2087" s="316"/>
      <c r="I2087" s="321"/>
      <c r="J2087" s="310"/>
      <c r="K2087" s="310"/>
      <c r="L2087" s="350"/>
    </row>
    <row r="2088" spans="2:12">
      <c r="B2088" s="326"/>
      <c r="C2088" s="309"/>
      <c r="D2088" s="310"/>
      <c r="E2088" s="309"/>
      <c r="F2088" s="309"/>
      <c r="G2088" s="309"/>
      <c r="H2088" s="316"/>
      <c r="I2088" s="321"/>
      <c r="J2088" s="310"/>
      <c r="K2088" s="310"/>
      <c r="L2088" s="350"/>
    </row>
    <row r="2089" spans="2:12">
      <c r="B2089" s="326"/>
      <c r="C2089" s="309"/>
      <c r="D2089" s="310"/>
      <c r="E2089" s="309"/>
      <c r="F2089" s="309"/>
      <c r="G2089" s="309"/>
      <c r="H2089" s="316"/>
      <c r="I2089" s="321"/>
      <c r="J2089" s="310"/>
      <c r="K2089" s="310"/>
      <c r="L2089" s="350"/>
    </row>
    <row r="2090" spans="2:12">
      <c r="B2090" s="326"/>
      <c r="C2090" s="309"/>
      <c r="D2090" s="310"/>
      <c r="E2090" s="309"/>
      <c r="F2090" s="309"/>
      <c r="G2090" s="309"/>
      <c r="H2090" s="316"/>
      <c r="I2090" s="321"/>
      <c r="J2090" s="310"/>
      <c r="K2090" s="310"/>
      <c r="L2090" s="350"/>
    </row>
    <row r="2091" spans="2:12">
      <c r="B2091" s="326"/>
      <c r="C2091" s="309"/>
      <c r="D2091" s="310"/>
      <c r="E2091" s="309"/>
      <c r="F2091" s="309"/>
      <c r="G2091" s="309"/>
      <c r="H2091" s="316"/>
      <c r="I2091" s="321"/>
      <c r="J2091" s="310"/>
      <c r="K2091" s="310"/>
      <c r="L2091" s="350"/>
    </row>
    <row r="2092" spans="2:12">
      <c r="B2092" s="326"/>
      <c r="C2092" s="309"/>
      <c r="D2092" s="310"/>
      <c r="E2092" s="309"/>
      <c r="F2092" s="309"/>
      <c r="G2092" s="309"/>
      <c r="H2092" s="316"/>
      <c r="I2092" s="321"/>
      <c r="J2092" s="310"/>
      <c r="K2092" s="310"/>
      <c r="L2092" s="350"/>
    </row>
    <row r="2093" spans="2:12">
      <c r="B2093" s="326"/>
      <c r="C2093" s="309"/>
      <c r="D2093" s="310"/>
      <c r="E2093" s="309"/>
      <c r="F2093" s="309"/>
      <c r="G2093" s="309"/>
      <c r="H2093" s="316"/>
      <c r="I2093" s="321"/>
      <c r="J2093" s="310"/>
      <c r="K2093" s="310"/>
      <c r="L2093" s="350"/>
    </row>
    <row r="2094" spans="2:12">
      <c r="B2094" s="326"/>
      <c r="C2094" s="309"/>
      <c r="D2094" s="310"/>
      <c r="E2094" s="309"/>
      <c r="F2094" s="309"/>
      <c r="G2094" s="309"/>
      <c r="H2094" s="316"/>
      <c r="I2094" s="321"/>
      <c r="J2094" s="310"/>
      <c r="K2094" s="310"/>
      <c r="L2094" s="350"/>
    </row>
    <row r="2095" spans="2:12">
      <c r="B2095" s="326"/>
      <c r="C2095" s="309"/>
      <c r="D2095" s="310"/>
      <c r="E2095" s="309"/>
      <c r="F2095" s="309"/>
      <c r="G2095" s="309"/>
      <c r="H2095" s="316"/>
      <c r="I2095" s="321"/>
      <c r="J2095" s="310"/>
      <c r="K2095" s="310"/>
      <c r="L2095" s="350"/>
    </row>
    <row r="2096" spans="2:12">
      <c r="B2096" s="326"/>
      <c r="C2096" s="309"/>
      <c r="D2096" s="310"/>
      <c r="E2096" s="309"/>
      <c r="F2096" s="309"/>
      <c r="G2096" s="309"/>
      <c r="H2096" s="316"/>
      <c r="I2096" s="321"/>
      <c r="J2096" s="310"/>
      <c r="K2096" s="310"/>
      <c r="L2096" s="350"/>
    </row>
    <row r="2097" spans="2:12">
      <c r="B2097" s="326"/>
      <c r="C2097" s="309"/>
      <c r="D2097" s="310"/>
      <c r="E2097" s="309"/>
      <c r="F2097" s="309"/>
      <c r="G2097" s="309"/>
      <c r="H2097" s="316"/>
      <c r="I2097" s="321"/>
      <c r="J2097" s="310"/>
      <c r="K2097" s="310"/>
      <c r="L2097" s="350"/>
    </row>
    <row r="2098" spans="2:12">
      <c r="B2098" s="326"/>
      <c r="C2098" s="309"/>
      <c r="D2098" s="310"/>
      <c r="E2098" s="309"/>
      <c r="F2098" s="309"/>
      <c r="G2098" s="309"/>
      <c r="H2098" s="316"/>
      <c r="I2098" s="321"/>
      <c r="J2098" s="310"/>
      <c r="K2098" s="310"/>
      <c r="L2098" s="350"/>
    </row>
    <row r="2099" spans="2:12">
      <c r="B2099" s="326"/>
      <c r="C2099" s="309"/>
      <c r="D2099" s="310"/>
      <c r="E2099" s="309"/>
      <c r="F2099" s="309"/>
      <c r="G2099" s="309"/>
      <c r="H2099" s="316"/>
      <c r="I2099" s="321"/>
      <c r="J2099" s="310"/>
      <c r="K2099" s="310"/>
      <c r="L2099" s="350"/>
    </row>
    <row r="2100" spans="2:12">
      <c r="B2100" s="326"/>
      <c r="C2100" s="309"/>
      <c r="D2100" s="310"/>
      <c r="E2100" s="309"/>
      <c r="F2100" s="309"/>
      <c r="G2100" s="309"/>
      <c r="H2100" s="316"/>
      <c r="I2100" s="321"/>
      <c r="J2100" s="310"/>
      <c r="K2100" s="310"/>
      <c r="L2100" s="350"/>
    </row>
    <row r="2101" spans="2:12">
      <c r="B2101" s="326"/>
      <c r="C2101" s="309"/>
      <c r="D2101" s="310"/>
      <c r="E2101" s="309"/>
      <c r="F2101" s="309"/>
      <c r="G2101" s="309"/>
      <c r="H2101" s="316"/>
      <c r="I2101" s="321"/>
      <c r="J2101" s="310"/>
      <c r="K2101" s="310"/>
      <c r="L2101" s="350"/>
    </row>
    <row r="2102" spans="2:12">
      <c r="B2102" s="326"/>
      <c r="C2102" s="309"/>
      <c r="D2102" s="310"/>
      <c r="E2102" s="309"/>
      <c r="F2102" s="309"/>
      <c r="G2102" s="309"/>
      <c r="H2102" s="316"/>
      <c r="I2102" s="321"/>
      <c r="J2102" s="310"/>
      <c r="K2102" s="310"/>
      <c r="L2102" s="350"/>
    </row>
    <row r="2103" spans="2:12">
      <c r="B2103" s="326"/>
      <c r="C2103" s="309"/>
      <c r="D2103" s="310"/>
      <c r="E2103" s="309"/>
      <c r="F2103" s="309"/>
      <c r="G2103" s="309"/>
      <c r="H2103" s="316"/>
      <c r="I2103" s="321"/>
      <c r="J2103" s="310"/>
      <c r="K2103" s="310"/>
      <c r="L2103" s="350"/>
    </row>
    <row r="2104" spans="2:12">
      <c r="B2104" s="326"/>
      <c r="C2104" s="309"/>
      <c r="D2104" s="310"/>
      <c r="E2104" s="309"/>
      <c r="F2104" s="309"/>
      <c r="G2104" s="309"/>
      <c r="H2104" s="316"/>
      <c r="I2104" s="321"/>
      <c r="J2104" s="310"/>
      <c r="K2104" s="310"/>
      <c r="L2104" s="350"/>
    </row>
    <row r="2105" spans="2:12">
      <c r="B2105" s="326"/>
      <c r="C2105" s="309"/>
      <c r="D2105" s="310"/>
      <c r="E2105" s="309"/>
      <c r="F2105" s="309"/>
      <c r="G2105" s="309"/>
      <c r="H2105" s="316"/>
      <c r="I2105" s="321"/>
      <c r="J2105" s="310"/>
      <c r="K2105" s="310"/>
      <c r="L2105" s="350"/>
    </row>
    <row r="2106" spans="2:12">
      <c r="B2106" s="326"/>
      <c r="C2106" s="309"/>
      <c r="D2106" s="310"/>
      <c r="E2106" s="309"/>
      <c r="F2106" s="309"/>
      <c r="G2106" s="309"/>
      <c r="H2106" s="316"/>
      <c r="I2106" s="321"/>
      <c r="J2106" s="310"/>
      <c r="K2106" s="310"/>
      <c r="L2106" s="350"/>
    </row>
    <row r="2107" spans="2:12">
      <c r="B2107" s="326"/>
      <c r="C2107" s="309"/>
      <c r="D2107" s="310"/>
      <c r="E2107" s="309"/>
      <c r="F2107" s="309"/>
      <c r="G2107" s="309"/>
      <c r="H2107" s="316"/>
      <c r="I2107" s="321"/>
      <c r="J2107" s="310"/>
      <c r="K2107" s="310"/>
      <c r="L2107" s="350"/>
    </row>
    <row r="2108" spans="2:12">
      <c r="B2108" s="326"/>
      <c r="C2108" s="309"/>
      <c r="D2108" s="310"/>
      <c r="E2108" s="309"/>
      <c r="F2108" s="309"/>
      <c r="G2108" s="309"/>
      <c r="H2108" s="316"/>
      <c r="I2108" s="321"/>
      <c r="J2108" s="310"/>
      <c r="K2108" s="310"/>
      <c r="L2108" s="350"/>
    </row>
    <row r="2109" spans="2:12">
      <c r="B2109" s="326"/>
      <c r="C2109" s="309"/>
      <c r="D2109" s="310"/>
      <c r="E2109" s="309"/>
      <c r="F2109" s="309"/>
      <c r="G2109" s="309"/>
      <c r="H2109" s="316"/>
      <c r="I2109" s="321"/>
      <c r="J2109" s="310"/>
      <c r="K2109" s="310"/>
      <c r="L2109" s="350"/>
    </row>
    <row r="2110" spans="2:12">
      <c r="B2110" s="326"/>
      <c r="C2110" s="309"/>
      <c r="D2110" s="310"/>
      <c r="E2110" s="309"/>
      <c r="F2110" s="309"/>
      <c r="G2110" s="309"/>
      <c r="H2110" s="316"/>
      <c r="I2110" s="321"/>
      <c r="J2110" s="310"/>
      <c r="K2110" s="310"/>
      <c r="L2110" s="350"/>
    </row>
    <row r="2111" spans="2:12">
      <c r="B2111" s="326"/>
      <c r="C2111" s="309"/>
      <c r="D2111" s="310"/>
      <c r="E2111" s="309"/>
      <c r="F2111" s="309"/>
      <c r="G2111" s="309"/>
      <c r="H2111" s="316"/>
      <c r="I2111" s="321"/>
      <c r="J2111" s="310"/>
      <c r="K2111" s="310"/>
      <c r="L2111" s="350"/>
    </row>
    <row r="2112" spans="2:12">
      <c r="B2112" s="326"/>
      <c r="C2112" s="309"/>
      <c r="D2112" s="310"/>
      <c r="E2112" s="309"/>
      <c r="F2112" s="309"/>
      <c r="G2112" s="309"/>
      <c r="H2112" s="316"/>
      <c r="I2112" s="321"/>
      <c r="J2112" s="310"/>
      <c r="K2112" s="310"/>
      <c r="L2112" s="350"/>
    </row>
    <row r="2113" spans="2:12">
      <c r="B2113" s="326"/>
      <c r="C2113" s="309"/>
      <c r="D2113" s="310"/>
      <c r="E2113" s="309"/>
      <c r="F2113" s="309"/>
      <c r="G2113" s="309"/>
      <c r="H2113" s="316"/>
      <c r="I2113" s="321"/>
      <c r="J2113" s="310"/>
      <c r="K2113" s="310"/>
      <c r="L2113" s="350"/>
    </row>
    <row r="2114" spans="2:12">
      <c r="B2114" s="326"/>
      <c r="C2114" s="309"/>
      <c r="D2114" s="310"/>
      <c r="E2114" s="309"/>
      <c r="F2114" s="309"/>
      <c r="G2114" s="309"/>
      <c r="H2114" s="316"/>
      <c r="I2114" s="321"/>
      <c r="J2114" s="310"/>
      <c r="K2114" s="310"/>
      <c r="L2114" s="350"/>
    </row>
    <row r="2115" spans="2:12">
      <c r="B2115" s="326"/>
      <c r="C2115" s="309"/>
      <c r="D2115" s="310"/>
      <c r="E2115" s="309"/>
      <c r="F2115" s="309"/>
      <c r="G2115" s="309"/>
      <c r="H2115" s="316"/>
      <c r="I2115" s="321"/>
      <c r="J2115" s="310"/>
      <c r="K2115" s="310"/>
      <c r="L2115" s="350"/>
    </row>
    <row r="2116" spans="2:12">
      <c r="B2116" s="326"/>
      <c r="C2116" s="309"/>
      <c r="D2116" s="310"/>
      <c r="E2116" s="309"/>
      <c r="F2116" s="309"/>
      <c r="G2116" s="309"/>
      <c r="H2116" s="316"/>
      <c r="I2116" s="321"/>
      <c r="J2116" s="310"/>
      <c r="K2116" s="310"/>
      <c r="L2116" s="350"/>
    </row>
    <row r="2117" spans="2:12">
      <c r="B2117" s="326"/>
      <c r="C2117" s="309"/>
      <c r="D2117" s="310"/>
      <c r="E2117" s="309"/>
      <c r="F2117" s="309"/>
      <c r="G2117" s="309"/>
      <c r="H2117" s="316"/>
      <c r="I2117" s="321"/>
      <c r="J2117" s="310"/>
      <c r="K2117" s="310"/>
      <c r="L2117" s="350"/>
    </row>
    <row r="2118" spans="2:12">
      <c r="B2118" s="326"/>
      <c r="C2118" s="309"/>
      <c r="D2118" s="310"/>
      <c r="E2118" s="309"/>
      <c r="F2118" s="309"/>
      <c r="G2118" s="309"/>
      <c r="H2118" s="316"/>
      <c r="I2118" s="321"/>
      <c r="J2118" s="310"/>
      <c r="K2118" s="310"/>
      <c r="L2118" s="350"/>
    </row>
    <row r="2119" spans="2:12">
      <c r="B2119" s="326"/>
      <c r="C2119" s="309"/>
      <c r="D2119" s="310"/>
      <c r="E2119" s="309"/>
      <c r="F2119" s="309"/>
      <c r="G2119" s="309"/>
      <c r="H2119" s="316"/>
      <c r="I2119" s="321"/>
      <c r="J2119" s="310"/>
      <c r="K2119" s="310"/>
      <c r="L2119" s="350"/>
    </row>
    <row r="2120" spans="2:12">
      <c r="B2120" s="326"/>
      <c r="C2120" s="309"/>
      <c r="D2120" s="310"/>
      <c r="E2120" s="309"/>
      <c r="F2120" s="309"/>
      <c r="G2120" s="309"/>
      <c r="H2120" s="316"/>
      <c r="I2120" s="321"/>
      <c r="J2120" s="310"/>
      <c r="K2120" s="310"/>
      <c r="L2120" s="350"/>
    </row>
    <row r="2121" spans="2:12">
      <c r="B2121" s="326"/>
      <c r="C2121" s="309"/>
      <c r="D2121" s="310"/>
      <c r="E2121" s="309"/>
      <c r="F2121" s="309"/>
      <c r="G2121" s="309"/>
      <c r="H2121" s="316"/>
      <c r="I2121" s="321"/>
      <c r="J2121" s="310"/>
      <c r="K2121" s="310"/>
      <c r="L2121" s="350"/>
    </row>
    <row r="2122" spans="2:12">
      <c r="B2122" s="326"/>
      <c r="C2122" s="309"/>
      <c r="D2122" s="310"/>
      <c r="E2122" s="309"/>
      <c r="F2122" s="309"/>
      <c r="G2122" s="309"/>
      <c r="H2122" s="316"/>
      <c r="I2122" s="321"/>
      <c r="J2122" s="310"/>
      <c r="K2122" s="310"/>
      <c r="L2122" s="350"/>
    </row>
    <row r="2123" spans="2:12">
      <c r="B2123" s="326"/>
      <c r="C2123" s="309"/>
      <c r="D2123" s="310"/>
      <c r="E2123" s="309"/>
      <c r="F2123" s="309"/>
      <c r="G2123" s="309"/>
      <c r="H2123" s="316"/>
      <c r="I2123" s="321"/>
      <c r="J2123" s="310"/>
      <c r="K2123" s="310"/>
      <c r="L2123" s="350"/>
    </row>
    <row r="2124" spans="2:12">
      <c r="B2124" s="326"/>
      <c r="C2124" s="309"/>
      <c r="D2124" s="310"/>
      <c r="E2124" s="309"/>
      <c r="F2124" s="309"/>
      <c r="G2124" s="309"/>
      <c r="H2124" s="316"/>
      <c r="I2124" s="321"/>
      <c r="J2124" s="310"/>
      <c r="K2124" s="310"/>
      <c r="L2124" s="350"/>
    </row>
    <row r="2125" spans="2:12">
      <c r="B2125" s="326"/>
      <c r="C2125" s="309"/>
      <c r="D2125" s="310"/>
      <c r="E2125" s="309"/>
      <c r="F2125" s="309"/>
      <c r="G2125" s="309"/>
      <c r="H2125" s="316"/>
      <c r="I2125" s="321"/>
      <c r="J2125" s="310"/>
      <c r="K2125" s="310"/>
      <c r="L2125" s="350"/>
    </row>
    <row r="2126" spans="2:12">
      <c r="B2126" s="326"/>
      <c r="C2126" s="309"/>
      <c r="D2126" s="310"/>
      <c r="E2126" s="309"/>
      <c r="F2126" s="309"/>
      <c r="G2126" s="309"/>
      <c r="H2126" s="316"/>
      <c r="I2126" s="321"/>
      <c r="J2126" s="310"/>
      <c r="K2126" s="310"/>
      <c r="L2126" s="350"/>
    </row>
    <row r="2127" spans="2:12">
      <c r="B2127" s="326"/>
      <c r="C2127" s="309"/>
      <c r="D2127" s="310"/>
      <c r="E2127" s="309"/>
      <c r="F2127" s="309"/>
      <c r="G2127" s="309"/>
      <c r="H2127" s="316"/>
      <c r="I2127" s="321"/>
      <c r="J2127" s="310"/>
      <c r="K2127" s="310"/>
      <c r="L2127" s="350"/>
    </row>
    <row r="2128" spans="2:12">
      <c r="B2128" s="326"/>
      <c r="C2128" s="309"/>
      <c r="D2128" s="310"/>
      <c r="E2128" s="309"/>
      <c r="F2128" s="309"/>
      <c r="G2128" s="309"/>
      <c r="H2128" s="316"/>
      <c r="I2128" s="321"/>
      <c r="J2128" s="310"/>
      <c r="K2128" s="310"/>
      <c r="L2128" s="350"/>
    </row>
    <row r="2129" spans="2:12">
      <c r="B2129" s="326"/>
      <c r="C2129" s="309"/>
      <c r="D2129" s="310"/>
      <c r="E2129" s="309"/>
      <c r="F2129" s="309"/>
      <c r="G2129" s="309"/>
      <c r="H2129" s="316"/>
      <c r="I2129" s="321"/>
      <c r="J2129" s="310"/>
      <c r="K2129" s="310"/>
      <c r="L2129" s="350"/>
    </row>
    <row r="2130" spans="2:12">
      <c r="B2130" s="326"/>
      <c r="C2130" s="309"/>
      <c r="D2130" s="310"/>
      <c r="E2130" s="309"/>
      <c r="F2130" s="309"/>
      <c r="G2130" s="309"/>
      <c r="H2130" s="316"/>
      <c r="I2130" s="321"/>
      <c r="J2130" s="310"/>
      <c r="K2130" s="310"/>
      <c r="L2130" s="350"/>
    </row>
    <row r="2131" spans="2:12">
      <c r="B2131" s="326"/>
      <c r="C2131" s="309"/>
      <c r="D2131" s="310"/>
      <c r="E2131" s="309"/>
      <c r="F2131" s="309"/>
      <c r="G2131" s="309"/>
      <c r="H2131" s="316"/>
      <c r="I2131" s="321"/>
      <c r="J2131" s="310"/>
      <c r="K2131" s="310"/>
      <c r="L2131" s="350"/>
    </row>
    <row r="2132" spans="2:12">
      <c r="B2132" s="326"/>
      <c r="C2132" s="309"/>
      <c r="D2132" s="310"/>
      <c r="E2132" s="309"/>
      <c r="F2132" s="309"/>
      <c r="G2132" s="309"/>
      <c r="H2132" s="316"/>
      <c r="I2132" s="321"/>
      <c r="J2132" s="310"/>
      <c r="K2132" s="310"/>
      <c r="L2132" s="350"/>
    </row>
    <row r="2133" spans="2:12">
      <c r="B2133" s="326"/>
      <c r="C2133" s="309"/>
      <c r="D2133" s="310"/>
      <c r="E2133" s="309"/>
      <c r="F2133" s="309"/>
      <c r="G2133" s="309"/>
      <c r="H2133" s="316"/>
      <c r="I2133" s="321"/>
      <c r="J2133" s="310"/>
      <c r="K2133" s="310"/>
      <c r="L2133" s="350"/>
    </row>
    <row r="2134" spans="2:12">
      <c r="B2134" s="326"/>
      <c r="C2134" s="309"/>
      <c r="D2134" s="310"/>
      <c r="E2134" s="309"/>
      <c r="F2134" s="309"/>
      <c r="G2134" s="309"/>
      <c r="H2134" s="316"/>
      <c r="I2134" s="321"/>
      <c r="J2134" s="310"/>
      <c r="K2134" s="310"/>
      <c r="L2134" s="350"/>
    </row>
    <row r="2135" spans="2:12">
      <c r="B2135" s="326"/>
      <c r="C2135" s="309"/>
      <c r="D2135" s="310"/>
      <c r="E2135" s="309"/>
      <c r="F2135" s="309"/>
      <c r="G2135" s="309"/>
      <c r="H2135" s="316"/>
      <c r="I2135" s="321"/>
      <c r="J2135" s="310"/>
      <c r="K2135" s="310"/>
      <c r="L2135" s="350"/>
    </row>
    <row r="2136" spans="2:12">
      <c r="B2136" s="326"/>
      <c r="C2136" s="309"/>
      <c r="D2136" s="310"/>
      <c r="E2136" s="309"/>
      <c r="F2136" s="309"/>
      <c r="G2136" s="309"/>
      <c r="H2136" s="316"/>
      <c r="I2136" s="321"/>
      <c r="J2136" s="310"/>
      <c r="K2136" s="310"/>
      <c r="L2136" s="350"/>
    </row>
    <row r="2137" spans="2:12">
      <c r="B2137" s="326"/>
      <c r="C2137" s="309"/>
      <c r="D2137" s="310"/>
      <c r="E2137" s="309"/>
      <c r="F2137" s="309"/>
      <c r="G2137" s="309"/>
      <c r="H2137" s="316"/>
      <c r="I2137" s="321"/>
      <c r="J2137" s="310"/>
      <c r="K2137" s="310"/>
      <c r="L2137" s="350"/>
    </row>
    <row r="2138" spans="2:12">
      <c r="B2138" s="326"/>
      <c r="C2138" s="309"/>
      <c r="D2138" s="310"/>
      <c r="E2138" s="309"/>
      <c r="F2138" s="309"/>
      <c r="G2138" s="309"/>
      <c r="H2138" s="316"/>
      <c r="I2138" s="321"/>
      <c r="J2138" s="310"/>
      <c r="K2138" s="310"/>
      <c r="L2138" s="350"/>
    </row>
    <row r="2139" spans="2:12">
      <c r="B2139" s="326"/>
      <c r="C2139" s="309"/>
      <c r="D2139" s="310"/>
      <c r="E2139" s="309"/>
      <c r="F2139" s="309"/>
      <c r="G2139" s="309"/>
      <c r="H2139" s="316"/>
      <c r="I2139" s="321"/>
      <c r="J2139" s="310"/>
      <c r="K2139" s="310"/>
      <c r="L2139" s="350"/>
    </row>
    <row r="2140" spans="2:12">
      <c r="B2140" s="326"/>
      <c r="C2140" s="309"/>
      <c r="D2140" s="310"/>
      <c r="E2140" s="309"/>
      <c r="F2140" s="309"/>
      <c r="G2140" s="309"/>
      <c r="H2140" s="316"/>
      <c r="I2140" s="321"/>
      <c r="J2140" s="310"/>
      <c r="K2140" s="310"/>
      <c r="L2140" s="350"/>
    </row>
    <row r="2141" spans="2:12">
      <c r="B2141" s="326"/>
      <c r="C2141" s="309"/>
      <c r="D2141" s="310"/>
      <c r="E2141" s="309"/>
      <c r="F2141" s="309"/>
      <c r="G2141" s="309"/>
      <c r="H2141" s="316"/>
      <c r="I2141" s="321"/>
      <c r="J2141" s="310"/>
      <c r="K2141" s="310"/>
      <c r="L2141" s="350"/>
    </row>
    <row r="2142" spans="2:12">
      <c r="B2142" s="326"/>
      <c r="C2142" s="309"/>
      <c r="D2142" s="310"/>
      <c r="E2142" s="309"/>
      <c r="F2142" s="309"/>
      <c r="G2142" s="309"/>
      <c r="H2142" s="316"/>
      <c r="I2142" s="321"/>
      <c r="J2142" s="310"/>
      <c r="K2142" s="310"/>
      <c r="L2142" s="350"/>
    </row>
    <row r="2143" spans="2:12">
      <c r="B2143" s="326"/>
      <c r="C2143" s="309"/>
      <c r="D2143" s="310"/>
      <c r="E2143" s="309"/>
      <c r="F2143" s="309"/>
      <c r="G2143" s="309"/>
      <c r="H2143" s="316"/>
      <c r="I2143" s="321"/>
      <c r="J2143" s="310"/>
      <c r="K2143" s="310"/>
      <c r="L2143" s="350"/>
    </row>
    <row r="2144" spans="2:12">
      <c r="B2144" s="326"/>
      <c r="C2144" s="309"/>
      <c r="D2144" s="310"/>
      <c r="E2144" s="309"/>
      <c r="F2144" s="309"/>
      <c r="G2144" s="309"/>
      <c r="H2144" s="316"/>
      <c r="I2144" s="321"/>
      <c r="J2144" s="310"/>
      <c r="K2144" s="310"/>
      <c r="L2144" s="350"/>
    </row>
    <row r="2145" spans="2:12">
      <c r="B2145" s="326"/>
      <c r="C2145" s="309"/>
      <c r="D2145" s="310"/>
      <c r="E2145" s="309"/>
      <c r="F2145" s="309"/>
      <c r="G2145" s="309"/>
      <c r="H2145" s="316"/>
      <c r="I2145" s="321"/>
      <c r="J2145" s="310"/>
      <c r="K2145" s="310"/>
      <c r="L2145" s="350"/>
    </row>
    <row r="2146" spans="2:12">
      <c r="B2146" s="326"/>
      <c r="C2146" s="309"/>
      <c r="D2146" s="310"/>
      <c r="E2146" s="309"/>
      <c r="F2146" s="309"/>
      <c r="G2146" s="309"/>
      <c r="H2146" s="316"/>
      <c r="I2146" s="321"/>
      <c r="J2146" s="310"/>
      <c r="K2146" s="310"/>
      <c r="L2146" s="350"/>
    </row>
    <row r="2147" spans="2:12">
      <c r="B2147" s="326"/>
      <c r="C2147" s="309"/>
      <c r="D2147" s="310"/>
      <c r="E2147" s="309"/>
      <c r="F2147" s="309"/>
      <c r="G2147" s="309"/>
      <c r="H2147" s="316"/>
      <c r="I2147" s="321"/>
      <c r="J2147" s="310"/>
      <c r="K2147" s="310"/>
      <c r="L2147" s="350"/>
    </row>
    <row r="2148" spans="2:12">
      <c r="B2148" s="326"/>
      <c r="C2148" s="309"/>
      <c r="D2148" s="310"/>
      <c r="E2148" s="309"/>
      <c r="F2148" s="309"/>
      <c r="G2148" s="309"/>
      <c r="H2148" s="316"/>
      <c r="I2148" s="321"/>
      <c r="J2148" s="310"/>
      <c r="K2148" s="310"/>
      <c r="L2148" s="350"/>
    </row>
    <row r="2149" spans="2:12">
      <c r="B2149" s="326"/>
      <c r="C2149" s="309"/>
      <c r="D2149" s="310"/>
      <c r="E2149" s="309"/>
      <c r="F2149" s="309"/>
      <c r="G2149" s="309"/>
      <c r="H2149" s="316"/>
      <c r="I2149" s="321"/>
      <c r="J2149" s="310"/>
      <c r="K2149" s="310"/>
      <c r="L2149" s="350"/>
    </row>
    <row r="2150" spans="2:12">
      <c r="B2150" s="326"/>
      <c r="C2150" s="309"/>
      <c r="D2150" s="310"/>
      <c r="E2150" s="309"/>
      <c r="F2150" s="309"/>
      <c r="G2150" s="309"/>
      <c r="H2150" s="316"/>
      <c r="I2150" s="321"/>
      <c r="J2150" s="310"/>
      <c r="K2150" s="310"/>
      <c r="L2150" s="350"/>
    </row>
    <row r="2151" spans="2:12">
      <c r="B2151" s="326"/>
      <c r="C2151" s="309"/>
      <c r="D2151" s="310"/>
      <c r="E2151" s="309"/>
      <c r="F2151" s="309"/>
      <c r="G2151" s="309"/>
      <c r="H2151" s="316"/>
      <c r="I2151" s="321"/>
      <c r="J2151" s="310"/>
      <c r="K2151" s="310"/>
      <c r="L2151" s="350"/>
    </row>
    <row r="2152" spans="2:12">
      <c r="B2152" s="326"/>
      <c r="C2152" s="309"/>
      <c r="D2152" s="310"/>
      <c r="E2152" s="309"/>
      <c r="F2152" s="309"/>
      <c r="G2152" s="309"/>
      <c r="H2152" s="316"/>
      <c r="I2152" s="321"/>
      <c r="J2152" s="310"/>
      <c r="K2152" s="310"/>
      <c r="L2152" s="350"/>
    </row>
    <row r="2153" spans="2:12">
      <c r="B2153" s="326"/>
      <c r="C2153" s="309"/>
      <c r="D2153" s="310"/>
      <c r="E2153" s="309"/>
      <c r="F2153" s="309"/>
      <c r="G2153" s="309"/>
      <c r="H2153" s="316"/>
      <c r="I2153" s="321"/>
      <c r="J2153" s="310"/>
      <c r="K2153" s="310"/>
      <c r="L2153" s="350"/>
    </row>
    <row r="2154" spans="2:12">
      <c r="B2154" s="326"/>
      <c r="C2154" s="309"/>
      <c r="D2154" s="310"/>
      <c r="E2154" s="309"/>
      <c r="F2154" s="309"/>
      <c r="G2154" s="309"/>
      <c r="H2154" s="316"/>
      <c r="I2154" s="321"/>
      <c r="J2154" s="310"/>
      <c r="K2154" s="310"/>
      <c r="L2154" s="350"/>
    </row>
    <row r="2155" spans="2:12">
      <c r="B2155" s="326"/>
      <c r="C2155" s="309"/>
      <c r="D2155" s="310"/>
      <c r="E2155" s="309"/>
      <c r="F2155" s="309"/>
      <c r="G2155" s="309"/>
      <c r="H2155" s="316"/>
      <c r="I2155" s="321"/>
      <c r="J2155" s="310"/>
      <c r="K2155" s="310"/>
      <c r="L2155" s="350"/>
    </row>
    <row r="2156" spans="2:12">
      <c r="B2156" s="326"/>
      <c r="C2156" s="309"/>
      <c r="D2156" s="310"/>
      <c r="E2156" s="309"/>
      <c r="F2156" s="309"/>
      <c r="G2156" s="309"/>
      <c r="H2156" s="316"/>
      <c r="I2156" s="321"/>
      <c r="J2156" s="310"/>
      <c r="K2156" s="310"/>
      <c r="L2156" s="350"/>
    </row>
    <row r="2157" spans="2:12">
      <c r="B2157" s="326"/>
      <c r="C2157" s="309"/>
      <c r="D2157" s="310"/>
      <c r="E2157" s="309"/>
      <c r="F2157" s="309"/>
      <c r="G2157" s="309"/>
      <c r="H2157" s="316"/>
      <c r="I2157" s="321"/>
      <c r="J2157" s="310"/>
      <c r="K2157" s="310"/>
      <c r="L2157" s="350"/>
    </row>
    <row r="2158" spans="2:12">
      <c r="B2158" s="326"/>
      <c r="C2158" s="309"/>
      <c r="D2158" s="310"/>
      <c r="E2158" s="309"/>
      <c r="F2158" s="309"/>
      <c r="G2158" s="309"/>
      <c r="H2158" s="316"/>
      <c r="I2158" s="321"/>
      <c r="J2158" s="310"/>
      <c r="K2158" s="310"/>
      <c r="L2158" s="350"/>
    </row>
    <row r="2159" spans="2:12">
      <c r="B2159" s="326"/>
      <c r="C2159" s="309"/>
      <c r="D2159" s="310"/>
      <c r="E2159" s="309"/>
      <c r="F2159" s="309"/>
      <c r="G2159" s="309"/>
      <c r="H2159" s="316"/>
      <c r="I2159" s="321"/>
      <c r="J2159" s="310"/>
      <c r="K2159" s="310"/>
      <c r="L2159" s="350"/>
    </row>
    <row r="2160" spans="2:12">
      <c r="B2160" s="326"/>
      <c r="C2160" s="309"/>
      <c r="D2160" s="310"/>
      <c r="E2160" s="309"/>
      <c r="F2160" s="309"/>
      <c r="G2160" s="309"/>
      <c r="H2160" s="316"/>
      <c r="I2160" s="321"/>
      <c r="J2160" s="310"/>
      <c r="K2160" s="310"/>
      <c r="L2160" s="350"/>
    </row>
    <row r="2161" spans="2:12">
      <c r="B2161" s="326"/>
      <c r="C2161" s="309"/>
      <c r="D2161" s="310"/>
      <c r="E2161" s="309"/>
      <c r="F2161" s="309"/>
      <c r="G2161" s="309"/>
      <c r="H2161" s="316"/>
      <c r="I2161" s="321"/>
      <c r="J2161" s="310"/>
      <c r="K2161" s="310"/>
      <c r="L2161" s="350"/>
    </row>
    <row r="2162" spans="2:12">
      <c r="B2162" s="326"/>
      <c r="C2162" s="309"/>
      <c r="D2162" s="310"/>
      <c r="E2162" s="309"/>
      <c r="F2162" s="309"/>
      <c r="G2162" s="309"/>
      <c r="H2162" s="316"/>
      <c r="I2162" s="321"/>
      <c r="J2162" s="310"/>
      <c r="K2162" s="310"/>
      <c r="L2162" s="350"/>
    </row>
    <row r="2163" spans="2:12">
      <c r="B2163" s="326"/>
      <c r="C2163" s="309"/>
      <c r="D2163" s="310"/>
      <c r="E2163" s="309"/>
      <c r="F2163" s="309"/>
      <c r="G2163" s="309"/>
      <c r="H2163" s="316"/>
      <c r="I2163" s="321"/>
      <c r="J2163" s="310"/>
      <c r="K2163" s="310"/>
      <c r="L2163" s="350"/>
    </row>
    <row r="2164" spans="2:12">
      <c r="B2164" s="326"/>
      <c r="C2164" s="309"/>
      <c r="D2164" s="310"/>
      <c r="E2164" s="309"/>
      <c r="F2164" s="309"/>
      <c r="G2164" s="309"/>
      <c r="H2164" s="316"/>
      <c r="I2164" s="321"/>
      <c r="J2164" s="310"/>
      <c r="K2164" s="310"/>
      <c r="L2164" s="350"/>
    </row>
    <row r="2165" spans="2:12">
      <c r="B2165" s="326"/>
      <c r="C2165" s="309"/>
      <c r="D2165" s="310"/>
      <c r="E2165" s="309"/>
      <c r="F2165" s="309"/>
      <c r="G2165" s="309"/>
      <c r="H2165" s="316"/>
      <c r="I2165" s="321"/>
      <c r="J2165" s="310"/>
      <c r="K2165" s="310"/>
      <c r="L2165" s="350"/>
    </row>
    <row r="2166" spans="2:12">
      <c r="B2166" s="326"/>
      <c r="C2166" s="309"/>
      <c r="D2166" s="310"/>
      <c r="E2166" s="309"/>
      <c r="F2166" s="309"/>
      <c r="G2166" s="309"/>
      <c r="H2166" s="316"/>
      <c r="I2166" s="321"/>
      <c r="J2166" s="310"/>
      <c r="K2166" s="310"/>
      <c r="L2166" s="350"/>
    </row>
    <row r="2167" spans="2:12">
      <c r="B2167" s="326"/>
      <c r="C2167" s="309"/>
      <c r="D2167" s="310"/>
      <c r="E2167" s="309"/>
      <c r="F2167" s="309"/>
      <c r="G2167" s="309"/>
      <c r="H2167" s="316"/>
      <c r="I2167" s="321"/>
      <c r="J2167" s="310"/>
      <c r="K2167" s="310"/>
      <c r="L2167" s="350"/>
    </row>
    <row r="2168" spans="2:12">
      <c r="B2168" s="326"/>
      <c r="C2168" s="309"/>
      <c r="D2168" s="310"/>
      <c r="E2168" s="309"/>
      <c r="F2168" s="309"/>
      <c r="G2168" s="309"/>
      <c r="H2168" s="316"/>
      <c r="I2168" s="321"/>
      <c r="J2168" s="310"/>
      <c r="K2168" s="310"/>
      <c r="L2168" s="350"/>
    </row>
    <row r="2169" spans="2:12">
      <c r="B2169" s="326"/>
      <c r="C2169" s="309"/>
      <c r="D2169" s="310"/>
      <c r="E2169" s="309"/>
      <c r="F2169" s="309"/>
      <c r="G2169" s="309"/>
      <c r="H2169" s="316"/>
      <c r="I2169" s="321"/>
      <c r="J2169" s="310"/>
      <c r="K2169" s="310"/>
      <c r="L2169" s="350"/>
    </row>
    <row r="2170" spans="2:12">
      <c r="B2170" s="326"/>
      <c r="C2170" s="309"/>
      <c r="D2170" s="310"/>
      <c r="E2170" s="309"/>
      <c r="F2170" s="309"/>
      <c r="G2170" s="309"/>
      <c r="H2170" s="316"/>
      <c r="I2170" s="321"/>
      <c r="J2170" s="310"/>
      <c r="K2170" s="310"/>
      <c r="L2170" s="350"/>
    </row>
    <row r="2171" spans="2:12">
      <c r="B2171" s="326"/>
      <c r="C2171" s="309"/>
      <c r="D2171" s="310"/>
      <c r="E2171" s="309"/>
      <c r="F2171" s="309"/>
      <c r="G2171" s="309"/>
      <c r="H2171" s="316"/>
      <c r="I2171" s="321"/>
      <c r="J2171" s="310"/>
      <c r="K2171" s="310"/>
      <c r="L2171" s="350"/>
    </row>
    <row r="2172" spans="2:12">
      <c r="B2172" s="326"/>
      <c r="C2172" s="309"/>
      <c r="D2172" s="310"/>
      <c r="E2172" s="309"/>
      <c r="F2172" s="309"/>
      <c r="G2172" s="309"/>
      <c r="H2172" s="316"/>
      <c r="I2172" s="321"/>
      <c r="J2172" s="310"/>
      <c r="K2172" s="310"/>
      <c r="L2172" s="350"/>
    </row>
    <row r="2173" spans="2:12">
      <c r="B2173" s="326"/>
      <c r="C2173" s="309"/>
      <c r="D2173" s="310"/>
      <c r="E2173" s="309"/>
      <c r="F2173" s="309"/>
      <c r="G2173" s="309"/>
      <c r="H2173" s="316"/>
      <c r="I2173" s="321"/>
      <c r="J2173" s="310"/>
      <c r="K2173" s="310"/>
      <c r="L2173" s="350"/>
    </row>
    <row r="2174" spans="2:12">
      <c r="B2174" s="326"/>
      <c r="C2174" s="309"/>
      <c r="D2174" s="310"/>
      <c r="E2174" s="309"/>
      <c r="F2174" s="309"/>
      <c r="G2174" s="309"/>
      <c r="H2174" s="316"/>
      <c r="I2174" s="321"/>
      <c r="J2174" s="310"/>
      <c r="K2174" s="310"/>
      <c r="L2174" s="350"/>
    </row>
    <row r="2175" spans="2:12">
      <c r="B2175" s="326"/>
      <c r="C2175" s="309"/>
      <c r="D2175" s="310"/>
      <c r="E2175" s="309"/>
      <c r="F2175" s="309"/>
      <c r="G2175" s="309"/>
      <c r="H2175" s="316"/>
      <c r="I2175" s="321"/>
      <c r="J2175" s="310"/>
      <c r="K2175" s="310"/>
      <c r="L2175" s="350"/>
    </row>
    <row r="2176" spans="2:12">
      <c r="B2176" s="326"/>
      <c r="C2176" s="309"/>
      <c r="D2176" s="310"/>
      <c r="E2176" s="309"/>
      <c r="F2176" s="309"/>
      <c r="G2176" s="309"/>
      <c r="H2176" s="316"/>
      <c r="I2176" s="321"/>
      <c r="J2176" s="310"/>
      <c r="K2176" s="310"/>
      <c r="L2176" s="350"/>
    </row>
    <row r="2177" spans="2:12">
      <c r="B2177" s="326"/>
      <c r="C2177" s="309"/>
      <c r="D2177" s="310"/>
      <c r="E2177" s="309"/>
      <c r="F2177" s="309"/>
      <c r="G2177" s="309"/>
      <c r="H2177" s="316"/>
      <c r="I2177" s="321"/>
      <c r="J2177" s="310"/>
      <c r="K2177" s="310"/>
      <c r="L2177" s="350"/>
    </row>
    <row r="2178" spans="2:12">
      <c r="B2178" s="326"/>
      <c r="C2178" s="309"/>
      <c r="D2178" s="310"/>
      <c r="E2178" s="309"/>
      <c r="F2178" s="309"/>
      <c r="G2178" s="309"/>
      <c r="H2178" s="316"/>
      <c r="I2178" s="321"/>
      <c r="J2178" s="310"/>
      <c r="K2178" s="310"/>
      <c r="L2178" s="350"/>
    </row>
    <row r="2179" spans="2:12">
      <c r="B2179" s="326"/>
      <c r="C2179" s="309"/>
      <c r="D2179" s="310"/>
      <c r="E2179" s="309"/>
      <c r="F2179" s="309"/>
      <c r="G2179" s="309"/>
      <c r="H2179" s="316"/>
      <c r="I2179" s="321"/>
      <c r="J2179" s="310"/>
      <c r="K2179" s="310"/>
      <c r="L2179" s="350"/>
    </row>
    <row r="2180" spans="2:12">
      <c r="B2180" s="326"/>
      <c r="C2180" s="309"/>
      <c r="D2180" s="310"/>
      <c r="E2180" s="309"/>
      <c r="F2180" s="309"/>
      <c r="G2180" s="309"/>
      <c r="H2180" s="316"/>
      <c r="I2180" s="321"/>
      <c r="J2180" s="310"/>
      <c r="K2180" s="310"/>
      <c r="L2180" s="350"/>
    </row>
    <row r="2181" spans="2:12">
      <c r="B2181" s="326"/>
      <c r="C2181" s="309"/>
      <c r="D2181" s="310"/>
      <c r="E2181" s="309"/>
      <c r="F2181" s="309"/>
      <c r="G2181" s="309"/>
      <c r="H2181" s="316"/>
      <c r="I2181" s="321"/>
      <c r="J2181" s="310"/>
      <c r="K2181" s="310"/>
      <c r="L2181" s="350"/>
    </row>
    <row r="2182" spans="2:12">
      <c r="B2182" s="326"/>
      <c r="C2182" s="309"/>
      <c r="D2182" s="310"/>
      <c r="E2182" s="309"/>
      <c r="F2182" s="309"/>
      <c r="G2182" s="309"/>
      <c r="H2182" s="316"/>
      <c r="I2182" s="321"/>
      <c r="J2182" s="310"/>
      <c r="K2182" s="310"/>
      <c r="L2182" s="350"/>
    </row>
    <row r="2183" spans="2:12">
      <c r="B2183" s="326"/>
      <c r="C2183" s="309"/>
      <c r="D2183" s="310"/>
      <c r="E2183" s="309"/>
      <c r="F2183" s="309"/>
      <c r="G2183" s="309"/>
      <c r="H2183" s="316"/>
      <c r="I2183" s="321"/>
      <c r="J2183" s="310"/>
      <c r="K2183" s="310"/>
      <c r="L2183" s="350"/>
    </row>
    <row r="2184" spans="2:12">
      <c r="B2184" s="326"/>
      <c r="C2184" s="309"/>
      <c r="D2184" s="310"/>
      <c r="E2184" s="309"/>
      <c r="F2184" s="309"/>
      <c r="G2184" s="309"/>
      <c r="H2184" s="316"/>
      <c r="I2184" s="321"/>
      <c r="J2184" s="310"/>
      <c r="K2184" s="310"/>
      <c r="L2184" s="350"/>
    </row>
    <row r="2185" spans="2:12">
      <c r="B2185" s="326"/>
      <c r="C2185" s="309"/>
      <c r="D2185" s="310"/>
      <c r="E2185" s="309"/>
      <c r="F2185" s="309"/>
      <c r="G2185" s="309"/>
      <c r="H2185" s="316"/>
      <c r="I2185" s="321"/>
      <c r="J2185" s="310"/>
      <c r="K2185" s="310"/>
      <c r="L2185" s="350"/>
    </row>
    <row r="2186" spans="2:12">
      <c r="B2186" s="326"/>
      <c r="C2186" s="309"/>
      <c r="D2186" s="310"/>
      <c r="E2186" s="309"/>
      <c r="F2186" s="309"/>
      <c r="G2186" s="309"/>
      <c r="H2186" s="316"/>
      <c r="I2186" s="321"/>
      <c r="J2186" s="310"/>
      <c r="K2186" s="310"/>
      <c r="L2186" s="350"/>
    </row>
    <row r="2187" spans="2:12">
      <c r="B2187" s="326"/>
      <c r="C2187" s="309"/>
      <c r="D2187" s="310"/>
      <c r="E2187" s="309"/>
      <c r="F2187" s="309"/>
      <c r="G2187" s="309"/>
      <c r="H2187" s="316"/>
      <c r="I2187" s="321"/>
      <c r="J2187" s="310"/>
      <c r="K2187" s="310"/>
      <c r="L2187" s="350"/>
    </row>
    <row r="2188" spans="2:12">
      <c r="B2188" s="326"/>
      <c r="C2188" s="309"/>
      <c r="D2188" s="310"/>
      <c r="E2188" s="309"/>
      <c r="F2188" s="309"/>
      <c r="G2188" s="309"/>
      <c r="H2188" s="316"/>
      <c r="I2188" s="321"/>
      <c r="J2188" s="310"/>
      <c r="K2188" s="310"/>
      <c r="L2188" s="350"/>
    </row>
    <row r="2189" spans="2:12">
      <c r="B2189" s="326"/>
      <c r="C2189" s="309"/>
      <c r="D2189" s="310"/>
      <c r="E2189" s="309"/>
      <c r="F2189" s="309"/>
      <c r="G2189" s="309"/>
      <c r="H2189" s="316"/>
      <c r="I2189" s="321"/>
      <c r="J2189" s="310"/>
      <c r="K2189" s="310"/>
      <c r="L2189" s="350"/>
    </row>
    <row r="2190" spans="2:12">
      <c r="B2190" s="326"/>
      <c r="C2190" s="309"/>
      <c r="D2190" s="310"/>
      <c r="E2190" s="309"/>
      <c r="F2190" s="309"/>
      <c r="G2190" s="309"/>
      <c r="H2190" s="316"/>
      <c r="I2190" s="321"/>
      <c r="J2190" s="310"/>
      <c r="K2190" s="310"/>
      <c r="L2190" s="350"/>
    </row>
    <row r="2191" spans="2:12">
      <c r="B2191" s="326"/>
      <c r="C2191" s="309"/>
      <c r="D2191" s="310"/>
      <c r="E2191" s="309"/>
      <c r="F2191" s="309"/>
      <c r="G2191" s="309"/>
      <c r="H2191" s="316"/>
      <c r="I2191" s="321"/>
      <c r="J2191" s="310"/>
      <c r="K2191" s="310"/>
      <c r="L2191" s="350"/>
    </row>
    <row r="2192" spans="2:12">
      <c r="B2192" s="326"/>
      <c r="C2192" s="309"/>
      <c r="D2192" s="310"/>
      <c r="E2192" s="309"/>
      <c r="F2192" s="309"/>
      <c r="G2192" s="309"/>
      <c r="H2192" s="316"/>
      <c r="I2192" s="321"/>
      <c r="J2192" s="310"/>
      <c r="K2192" s="310"/>
      <c r="L2192" s="350"/>
    </row>
    <row r="2193" spans="2:12">
      <c r="B2193" s="326"/>
      <c r="C2193" s="309"/>
      <c r="D2193" s="310"/>
      <c r="E2193" s="309"/>
      <c r="F2193" s="309"/>
      <c r="G2193" s="309"/>
      <c r="H2193" s="316"/>
      <c r="I2193" s="321"/>
      <c r="J2193" s="310"/>
      <c r="K2193" s="310"/>
      <c r="L2193" s="350"/>
    </row>
    <row r="2194" spans="2:12">
      <c r="B2194" s="326"/>
      <c r="C2194" s="309"/>
      <c r="D2194" s="310"/>
      <c r="E2194" s="309"/>
      <c r="F2194" s="309"/>
      <c r="G2194" s="309"/>
      <c r="H2194" s="316"/>
      <c r="I2194" s="321"/>
      <c r="J2194" s="310"/>
      <c r="K2194" s="310"/>
      <c r="L2194" s="350"/>
    </row>
    <row r="2195" spans="2:12">
      <c r="B2195" s="326"/>
      <c r="C2195" s="309"/>
      <c r="D2195" s="310"/>
      <c r="E2195" s="309"/>
      <c r="F2195" s="309"/>
      <c r="G2195" s="309"/>
      <c r="H2195" s="316"/>
      <c r="I2195" s="321"/>
      <c r="J2195" s="310"/>
      <c r="K2195" s="310"/>
      <c r="L2195" s="350"/>
    </row>
    <row r="2196" spans="2:12">
      <c r="B2196" s="326"/>
      <c r="C2196" s="309"/>
      <c r="D2196" s="310"/>
      <c r="E2196" s="309"/>
      <c r="F2196" s="309"/>
      <c r="G2196" s="309"/>
      <c r="H2196" s="316"/>
      <c r="I2196" s="321"/>
      <c r="J2196" s="310"/>
      <c r="K2196" s="310"/>
      <c r="L2196" s="350"/>
    </row>
    <row r="2197" spans="2:12">
      <c r="B2197" s="326"/>
      <c r="C2197" s="309"/>
      <c r="D2197" s="310"/>
      <c r="E2197" s="309"/>
      <c r="F2197" s="309"/>
      <c r="G2197" s="309"/>
      <c r="H2197" s="316"/>
      <c r="I2197" s="321"/>
      <c r="J2197" s="310"/>
      <c r="K2197" s="310"/>
      <c r="L2197" s="350"/>
    </row>
    <row r="2198" spans="2:12">
      <c r="B2198" s="326"/>
      <c r="C2198" s="309"/>
      <c r="D2198" s="310"/>
      <c r="E2198" s="309"/>
      <c r="F2198" s="309"/>
      <c r="G2198" s="309"/>
      <c r="H2198" s="316"/>
      <c r="I2198" s="321"/>
      <c r="J2198" s="310"/>
      <c r="K2198" s="310"/>
      <c r="L2198" s="350"/>
    </row>
    <row r="2199" spans="2:12">
      <c r="B2199" s="326"/>
      <c r="C2199" s="309"/>
      <c r="D2199" s="310"/>
      <c r="E2199" s="309"/>
      <c r="F2199" s="309"/>
      <c r="G2199" s="309"/>
      <c r="H2199" s="316"/>
      <c r="I2199" s="321"/>
      <c r="J2199" s="310"/>
      <c r="K2199" s="310"/>
      <c r="L2199" s="350"/>
    </row>
    <row r="2200" spans="2:12">
      <c r="B2200" s="326"/>
      <c r="C2200" s="309"/>
      <c r="D2200" s="310"/>
      <c r="E2200" s="309"/>
      <c r="F2200" s="309"/>
      <c r="G2200" s="309"/>
      <c r="H2200" s="316"/>
      <c r="I2200" s="321"/>
      <c r="J2200" s="310"/>
      <c r="K2200" s="310"/>
      <c r="L2200" s="350"/>
    </row>
    <row r="2201" spans="2:12">
      <c r="B2201" s="326"/>
      <c r="C2201" s="309"/>
      <c r="D2201" s="310"/>
      <c r="E2201" s="309"/>
      <c r="F2201" s="309"/>
      <c r="G2201" s="309"/>
      <c r="H2201" s="316"/>
      <c r="I2201" s="321"/>
      <c r="J2201" s="310"/>
      <c r="K2201" s="310"/>
      <c r="L2201" s="350"/>
    </row>
    <row r="2202" spans="2:12">
      <c r="B2202" s="326"/>
      <c r="C2202" s="309"/>
      <c r="D2202" s="310"/>
      <c r="E2202" s="309"/>
      <c r="F2202" s="309"/>
      <c r="G2202" s="309"/>
      <c r="H2202" s="316"/>
      <c r="I2202" s="321"/>
      <c r="J2202" s="310"/>
      <c r="K2202" s="310"/>
      <c r="L2202" s="350"/>
    </row>
    <row r="2203" spans="2:12">
      <c r="B2203" s="326"/>
      <c r="C2203" s="309"/>
      <c r="D2203" s="310"/>
      <c r="E2203" s="309"/>
      <c r="F2203" s="309"/>
      <c r="G2203" s="309"/>
      <c r="H2203" s="316"/>
      <c r="I2203" s="321"/>
      <c r="J2203" s="310"/>
      <c r="K2203" s="310"/>
      <c r="L2203" s="350"/>
    </row>
    <row r="2204" spans="2:12">
      <c r="B2204" s="326"/>
      <c r="C2204" s="309"/>
      <c r="D2204" s="310"/>
      <c r="E2204" s="309"/>
      <c r="F2204" s="309"/>
      <c r="G2204" s="309"/>
      <c r="H2204" s="316"/>
      <c r="I2204" s="321"/>
      <c r="J2204" s="310"/>
      <c r="K2204" s="310"/>
      <c r="L2204" s="350"/>
    </row>
    <row r="2205" spans="2:12">
      <c r="B2205" s="326"/>
      <c r="C2205" s="309"/>
      <c r="D2205" s="310"/>
      <c r="E2205" s="309"/>
      <c r="F2205" s="309"/>
      <c r="G2205" s="309"/>
      <c r="H2205" s="316"/>
      <c r="I2205" s="321"/>
      <c r="J2205" s="310"/>
      <c r="K2205" s="310"/>
      <c r="L2205" s="350"/>
    </row>
    <row r="2206" spans="2:12">
      <c r="B2206" s="326"/>
      <c r="C2206" s="309"/>
      <c r="D2206" s="310"/>
      <c r="E2206" s="309"/>
      <c r="F2206" s="309"/>
      <c r="G2206" s="309"/>
      <c r="H2206" s="316"/>
      <c r="I2206" s="321"/>
      <c r="J2206" s="310"/>
      <c r="K2206" s="310"/>
      <c r="L2206" s="350"/>
    </row>
    <row r="2207" spans="2:12">
      <c r="B2207" s="326"/>
      <c r="C2207" s="309"/>
      <c r="D2207" s="310"/>
      <c r="E2207" s="309"/>
      <c r="F2207" s="309"/>
      <c r="G2207" s="309"/>
      <c r="H2207" s="316"/>
      <c r="I2207" s="321"/>
      <c r="J2207" s="310"/>
      <c r="K2207" s="310"/>
      <c r="L2207" s="350"/>
    </row>
    <row r="2208" spans="2:12">
      <c r="B2208" s="326"/>
      <c r="C2208" s="309"/>
      <c r="D2208" s="310"/>
      <c r="E2208" s="309"/>
      <c r="F2208" s="309"/>
      <c r="G2208" s="309"/>
      <c r="H2208" s="316"/>
      <c r="I2208" s="321"/>
      <c r="J2208" s="310"/>
      <c r="K2208" s="310"/>
      <c r="L2208" s="350"/>
    </row>
    <row r="2209" spans="2:12">
      <c r="B2209" s="326"/>
      <c r="C2209" s="309"/>
      <c r="D2209" s="310"/>
      <c r="E2209" s="309"/>
      <c r="F2209" s="309"/>
      <c r="G2209" s="309"/>
      <c r="H2209" s="316"/>
      <c r="I2209" s="321"/>
      <c r="J2209" s="310"/>
      <c r="K2209" s="310"/>
      <c r="L2209" s="350"/>
    </row>
    <row r="2210" spans="2:12">
      <c r="B2210" s="326"/>
      <c r="C2210" s="309"/>
      <c r="D2210" s="310"/>
      <c r="E2210" s="309"/>
      <c r="F2210" s="309"/>
      <c r="G2210" s="309"/>
      <c r="H2210" s="316"/>
      <c r="I2210" s="321"/>
      <c r="J2210" s="310"/>
      <c r="K2210" s="310"/>
      <c r="L2210" s="350"/>
    </row>
    <row r="2211" spans="2:12">
      <c r="B2211" s="326"/>
      <c r="C2211" s="309"/>
      <c r="D2211" s="310"/>
      <c r="E2211" s="309"/>
      <c r="F2211" s="309"/>
      <c r="G2211" s="309"/>
      <c r="H2211" s="316"/>
      <c r="I2211" s="321"/>
      <c r="J2211" s="310"/>
      <c r="K2211" s="310"/>
      <c r="L2211" s="350"/>
    </row>
    <row r="2212" spans="2:12">
      <c r="B2212" s="326"/>
      <c r="C2212" s="309"/>
      <c r="D2212" s="310"/>
      <c r="E2212" s="309"/>
      <c r="F2212" s="309"/>
      <c r="G2212" s="309"/>
      <c r="H2212" s="316"/>
      <c r="I2212" s="321"/>
      <c r="J2212" s="310"/>
      <c r="K2212" s="310"/>
      <c r="L2212" s="350"/>
    </row>
    <row r="2213" spans="2:12">
      <c r="B2213" s="326"/>
      <c r="C2213" s="309"/>
      <c r="D2213" s="310"/>
      <c r="E2213" s="309"/>
      <c r="F2213" s="309"/>
      <c r="G2213" s="309"/>
      <c r="H2213" s="316"/>
      <c r="I2213" s="321"/>
      <c r="J2213" s="310"/>
      <c r="K2213" s="310"/>
      <c r="L2213" s="350"/>
    </row>
    <row r="2214" spans="2:12">
      <c r="B2214" s="326"/>
      <c r="C2214" s="309"/>
      <c r="D2214" s="310"/>
      <c r="E2214" s="309"/>
      <c r="F2214" s="309"/>
      <c r="G2214" s="309"/>
      <c r="H2214" s="316"/>
      <c r="I2214" s="321"/>
      <c r="J2214" s="310"/>
      <c r="K2214" s="310"/>
      <c r="L2214" s="350"/>
    </row>
    <row r="2215" spans="2:12">
      <c r="B2215" s="326"/>
      <c r="C2215" s="309"/>
      <c r="D2215" s="310"/>
      <c r="E2215" s="309"/>
      <c r="F2215" s="309"/>
      <c r="G2215" s="309"/>
      <c r="H2215" s="316"/>
      <c r="I2215" s="321"/>
      <c r="J2215" s="310"/>
      <c r="K2215" s="310"/>
      <c r="L2215" s="350"/>
    </row>
    <row r="2216" spans="2:12">
      <c r="B2216" s="326"/>
      <c r="C2216" s="309"/>
      <c r="D2216" s="310"/>
      <c r="E2216" s="309"/>
      <c r="F2216" s="309"/>
      <c r="G2216" s="309"/>
      <c r="H2216" s="316"/>
      <c r="I2216" s="321"/>
      <c r="J2216" s="310"/>
      <c r="K2216" s="310"/>
      <c r="L2216" s="350"/>
    </row>
    <row r="2217" spans="2:12">
      <c r="B2217" s="326"/>
      <c r="C2217" s="309"/>
      <c r="D2217" s="310"/>
      <c r="E2217" s="309"/>
      <c r="F2217" s="309"/>
      <c r="G2217" s="309"/>
      <c r="H2217" s="316"/>
      <c r="I2217" s="321"/>
      <c r="J2217" s="310"/>
      <c r="K2217" s="310"/>
      <c r="L2217" s="350"/>
    </row>
    <row r="2218" spans="2:12">
      <c r="B2218" s="326"/>
      <c r="C2218" s="309"/>
      <c r="D2218" s="310"/>
      <c r="E2218" s="309"/>
      <c r="F2218" s="309"/>
      <c r="G2218" s="309"/>
      <c r="H2218" s="316"/>
      <c r="I2218" s="321"/>
      <c r="J2218" s="310"/>
      <c r="K2218" s="310"/>
      <c r="L2218" s="350"/>
    </row>
    <row r="2219" spans="2:12">
      <c r="B2219" s="326"/>
      <c r="C2219" s="309"/>
      <c r="D2219" s="310"/>
      <c r="E2219" s="309"/>
      <c r="F2219" s="309"/>
      <c r="G2219" s="309"/>
      <c r="H2219" s="316"/>
      <c r="I2219" s="321"/>
      <c r="J2219" s="310"/>
      <c r="K2219" s="310"/>
      <c r="L2219" s="350"/>
    </row>
    <row r="2220" spans="2:12">
      <c r="B2220" s="326"/>
      <c r="C2220" s="309"/>
      <c r="D2220" s="310"/>
      <c r="E2220" s="309"/>
      <c r="F2220" s="309"/>
      <c r="G2220" s="309"/>
      <c r="H2220" s="316"/>
      <c r="I2220" s="321"/>
      <c r="J2220" s="310"/>
      <c r="K2220" s="310"/>
      <c r="L2220" s="350"/>
    </row>
    <row r="2221" spans="2:12">
      <c r="B2221" s="326"/>
      <c r="C2221" s="309"/>
      <c r="D2221" s="310"/>
      <c r="E2221" s="309"/>
      <c r="F2221" s="309"/>
      <c r="G2221" s="309"/>
      <c r="H2221" s="316"/>
      <c r="I2221" s="321"/>
      <c r="J2221" s="310"/>
      <c r="K2221" s="310"/>
      <c r="L2221" s="350"/>
    </row>
    <row r="2222" spans="2:12">
      <c r="B2222" s="326"/>
      <c r="C2222" s="309"/>
      <c r="D2222" s="310"/>
      <c r="E2222" s="309"/>
      <c r="F2222" s="309"/>
      <c r="G2222" s="309"/>
      <c r="H2222" s="316"/>
      <c r="I2222" s="321"/>
      <c r="J2222" s="310"/>
      <c r="K2222" s="310"/>
      <c r="L2222" s="350"/>
    </row>
    <row r="2223" spans="2:12">
      <c r="B2223" s="326"/>
      <c r="C2223" s="309"/>
      <c r="D2223" s="310"/>
      <c r="E2223" s="309"/>
      <c r="F2223" s="309"/>
      <c r="G2223" s="309"/>
      <c r="H2223" s="316"/>
      <c r="I2223" s="321"/>
      <c r="J2223" s="310"/>
      <c r="K2223" s="310"/>
      <c r="L2223" s="350"/>
    </row>
    <row r="2224" spans="2:12">
      <c r="B2224" s="326"/>
      <c r="C2224" s="309"/>
      <c r="D2224" s="310"/>
      <c r="E2224" s="309"/>
      <c r="F2224" s="309"/>
      <c r="G2224" s="309"/>
      <c r="H2224" s="316"/>
      <c r="I2224" s="321"/>
      <c r="J2224" s="310"/>
      <c r="K2224" s="310"/>
      <c r="L2224" s="350"/>
    </row>
    <row r="2225" spans="2:12">
      <c r="B2225" s="326"/>
      <c r="C2225" s="309"/>
      <c r="D2225" s="310"/>
      <c r="E2225" s="309"/>
      <c r="F2225" s="309"/>
      <c r="G2225" s="309"/>
      <c r="H2225" s="316"/>
      <c r="I2225" s="321"/>
      <c r="J2225" s="310"/>
      <c r="K2225" s="310"/>
      <c r="L2225" s="350"/>
    </row>
    <row r="2226" spans="2:12">
      <c r="B2226" s="326"/>
      <c r="C2226" s="309"/>
      <c r="D2226" s="310"/>
      <c r="E2226" s="309"/>
      <c r="F2226" s="309"/>
      <c r="G2226" s="309"/>
      <c r="H2226" s="316"/>
      <c r="I2226" s="321"/>
      <c r="J2226" s="310"/>
      <c r="K2226" s="310"/>
      <c r="L2226" s="350"/>
    </row>
    <row r="2227" spans="2:12">
      <c r="B2227" s="326"/>
      <c r="C2227" s="309"/>
      <c r="D2227" s="310"/>
      <c r="E2227" s="309"/>
      <c r="F2227" s="309"/>
      <c r="G2227" s="309"/>
      <c r="H2227" s="316"/>
      <c r="I2227" s="321"/>
      <c r="J2227" s="310"/>
      <c r="K2227" s="310"/>
      <c r="L2227" s="350"/>
    </row>
    <row r="2228" spans="2:12">
      <c r="B2228" s="326"/>
      <c r="C2228" s="309"/>
      <c r="D2228" s="310"/>
      <c r="E2228" s="309"/>
      <c r="F2228" s="309"/>
      <c r="G2228" s="309"/>
      <c r="H2228" s="316"/>
      <c r="I2228" s="321"/>
      <c r="J2228" s="310"/>
      <c r="K2228" s="310"/>
      <c r="L2228" s="350"/>
    </row>
    <row r="2229" spans="2:12">
      <c r="B2229" s="326"/>
      <c r="C2229" s="309"/>
      <c r="D2229" s="310"/>
      <c r="E2229" s="309"/>
      <c r="F2229" s="309"/>
      <c r="G2229" s="309"/>
      <c r="H2229" s="316"/>
      <c r="I2229" s="321"/>
      <c r="J2229" s="310"/>
      <c r="K2229" s="310"/>
      <c r="L2229" s="350"/>
    </row>
    <row r="2230" spans="2:12">
      <c r="B2230" s="326"/>
      <c r="C2230" s="309"/>
      <c r="D2230" s="310"/>
      <c r="E2230" s="309"/>
      <c r="F2230" s="309"/>
      <c r="G2230" s="309"/>
      <c r="H2230" s="316"/>
      <c r="I2230" s="321"/>
      <c r="J2230" s="310"/>
      <c r="K2230" s="310"/>
      <c r="L2230" s="350"/>
    </row>
    <row r="2231" spans="2:12">
      <c r="B2231" s="326"/>
      <c r="C2231" s="309"/>
      <c r="D2231" s="310"/>
      <c r="E2231" s="309"/>
      <c r="F2231" s="309"/>
      <c r="G2231" s="309"/>
      <c r="H2231" s="316"/>
      <c r="I2231" s="321"/>
      <c r="J2231" s="310"/>
      <c r="K2231" s="310"/>
      <c r="L2231" s="350"/>
    </row>
    <row r="2232" spans="2:12">
      <c r="B2232" s="326"/>
      <c r="C2232" s="309"/>
      <c r="D2232" s="310"/>
      <c r="E2232" s="309"/>
      <c r="F2232" s="309"/>
      <c r="G2232" s="309"/>
      <c r="H2232" s="316"/>
      <c r="I2232" s="321"/>
      <c r="J2232" s="310"/>
      <c r="K2232" s="310"/>
      <c r="L2232" s="350"/>
    </row>
    <row r="2233" spans="2:12">
      <c r="B2233" s="326"/>
      <c r="C2233" s="309"/>
      <c r="D2233" s="310"/>
      <c r="E2233" s="309"/>
      <c r="F2233" s="309"/>
      <c r="G2233" s="309"/>
      <c r="H2233" s="316"/>
      <c r="I2233" s="321"/>
      <c r="J2233" s="310"/>
      <c r="K2233" s="310"/>
      <c r="L2233" s="350"/>
    </row>
    <row r="2234" spans="2:12">
      <c r="B2234" s="326"/>
      <c r="C2234" s="309"/>
      <c r="D2234" s="310"/>
      <c r="E2234" s="309"/>
      <c r="F2234" s="309"/>
      <c r="G2234" s="309"/>
      <c r="H2234" s="316"/>
      <c r="I2234" s="321"/>
      <c r="J2234" s="310"/>
      <c r="K2234" s="310"/>
      <c r="L2234" s="350"/>
    </row>
    <row r="2235" spans="2:12">
      <c r="B2235" s="326"/>
      <c r="C2235" s="309"/>
      <c r="D2235" s="310"/>
      <c r="E2235" s="309"/>
      <c r="F2235" s="309"/>
      <c r="G2235" s="309"/>
      <c r="H2235" s="316"/>
      <c r="I2235" s="321"/>
      <c r="J2235" s="310"/>
      <c r="K2235" s="310"/>
      <c r="L2235" s="350"/>
    </row>
    <row r="2236" spans="2:12">
      <c r="B2236" s="326"/>
      <c r="C2236" s="309"/>
      <c r="D2236" s="310"/>
      <c r="E2236" s="309"/>
      <c r="F2236" s="309"/>
      <c r="G2236" s="309"/>
      <c r="H2236" s="316"/>
      <c r="I2236" s="321"/>
      <c r="J2236" s="310"/>
      <c r="K2236" s="310"/>
      <c r="L2236" s="350"/>
    </row>
    <row r="2237" spans="2:12">
      <c r="B2237" s="326"/>
      <c r="C2237" s="309"/>
      <c r="D2237" s="310"/>
      <c r="E2237" s="309"/>
      <c r="F2237" s="309"/>
      <c r="G2237" s="309"/>
      <c r="H2237" s="316"/>
      <c r="I2237" s="321"/>
      <c r="J2237" s="310"/>
      <c r="K2237" s="310"/>
      <c r="L2237" s="350"/>
    </row>
    <row r="2238" spans="2:12">
      <c r="B2238" s="326"/>
      <c r="C2238" s="309"/>
      <c r="D2238" s="310"/>
      <c r="E2238" s="309"/>
      <c r="F2238" s="309"/>
      <c r="G2238" s="309"/>
      <c r="H2238" s="316"/>
      <c r="I2238" s="321"/>
      <c r="J2238" s="310"/>
      <c r="K2238" s="310"/>
      <c r="L2238" s="350"/>
    </row>
    <row r="2239" spans="2:12">
      <c r="B2239" s="326"/>
      <c r="C2239" s="309"/>
      <c r="D2239" s="310"/>
      <c r="E2239" s="309"/>
      <c r="F2239" s="309"/>
      <c r="G2239" s="309"/>
      <c r="H2239" s="316"/>
      <c r="I2239" s="321"/>
      <c r="J2239" s="310"/>
      <c r="K2239" s="310"/>
      <c r="L2239" s="350"/>
    </row>
    <row r="2240" spans="2:12">
      <c r="B2240" s="326"/>
      <c r="C2240" s="309"/>
      <c r="D2240" s="310"/>
      <c r="E2240" s="309"/>
      <c r="F2240" s="309"/>
      <c r="G2240" s="309"/>
      <c r="H2240" s="316"/>
      <c r="I2240" s="321"/>
      <c r="J2240" s="310"/>
      <c r="K2240" s="310"/>
      <c r="L2240" s="350"/>
    </row>
    <row r="2241" spans="2:12">
      <c r="B2241" s="326"/>
      <c r="C2241" s="309"/>
      <c r="D2241" s="310"/>
      <c r="E2241" s="309"/>
      <c r="F2241" s="309"/>
      <c r="G2241" s="309"/>
      <c r="H2241" s="316"/>
      <c r="I2241" s="321"/>
      <c r="J2241" s="310"/>
      <c r="K2241" s="310"/>
      <c r="L2241" s="350"/>
    </row>
    <row r="2242" spans="2:12">
      <c r="B2242" s="326"/>
      <c r="C2242" s="309"/>
      <c r="D2242" s="310"/>
      <c r="E2242" s="309"/>
      <c r="F2242" s="309"/>
      <c r="G2242" s="309"/>
      <c r="H2242" s="316"/>
      <c r="I2242" s="321"/>
      <c r="J2242" s="310"/>
      <c r="K2242" s="310"/>
      <c r="L2242" s="350"/>
    </row>
    <row r="2243" spans="2:12">
      <c r="B2243" s="326"/>
      <c r="C2243" s="309"/>
      <c r="D2243" s="310"/>
      <c r="E2243" s="309"/>
      <c r="F2243" s="309"/>
      <c r="G2243" s="309"/>
      <c r="H2243" s="316"/>
      <c r="I2243" s="321"/>
      <c r="J2243" s="310"/>
      <c r="K2243" s="310"/>
      <c r="L2243" s="350"/>
    </row>
    <row r="2244" spans="2:12">
      <c r="B2244" s="326"/>
      <c r="C2244" s="309"/>
      <c r="D2244" s="310"/>
      <c r="E2244" s="309"/>
      <c r="F2244" s="309"/>
      <c r="G2244" s="309"/>
      <c r="H2244" s="316"/>
      <c r="I2244" s="321"/>
      <c r="J2244" s="310"/>
      <c r="K2244" s="310"/>
      <c r="L2244" s="350"/>
    </row>
    <row r="2245" spans="2:12">
      <c r="B2245" s="326"/>
      <c r="C2245" s="309"/>
      <c r="D2245" s="310"/>
      <c r="E2245" s="309"/>
      <c r="F2245" s="309"/>
      <c r="G2245" s="309"/>
      <c r="H2245" s="316"/>
      <c r="I2245" s="321"/>
      <c r="J2245" s="310"/>
      <c r="K2245" s="310"/>
      <c r="L2245" s="350"/>
    </row>
    <row r="2246" spans="2:12">
      <c r="B2246" s="326"/>
      <c r="C2246" s="309"/>
      <c r="D2246" s="310"/>
      <c r="E2246" s="309"/>
      <c r="F2246" s="309"/>
      <c r="G2246" s="309"/>
      <c r="H2246" s="316"/>
      <c r="I2246" s="321"/>
      <c r="J2246" s="310"/>
      <c r="K2246" s="310"/>
      <c r="L2246" s="350"/>
    </row>
    <row r="2247" spans="2:12">
      <c r="B2247" s="326"/>
      <c r="C2247" s="309"/>
      <c r="D2247" s="310"/>
      <c r="E2247" s="309"/>
      <c r="F2247" s="309"/>
      <c r="G2247" s="309"/>
      <c r="H2247" s="316"/>
      <c r="I2247" s="321"/>
      <c r="J2247" s="310"/>
      <c r="K2247" s="310"/>
      <c r="L2247" s="350"/>
    </row>
    <row r="2248" spans="2:12">
      <c r="B2248" s="326"/>
      <c r="C2248" s="309"/>
      <c r="D2248" s="310"/>
      <c r="E2248" s="309"/>
      <c r="F2248" s="309"/>
      <c r="G2248" s="309"/>
      <c r="H2248" s="316"/>
      <c r="I2248" s="321"/>
      <c r="J2248" s="310"/>
      <c r="K2248" s="310"/>
      <c r="L2248" s="350"/>
    </row>
    <row r="2249" spans="2:12">
      <c r="B2249" s="326"/>
      <c r="C2249" s="309"/>
      <c r="D2249" s="310"/>
      <c r="E2249" s="309"/>
      <c r="F2249" s="309"/>
      <c r="G2249" s="309"/>
      <c r="H2249" s="316"/>
      <c r="I2249" s="321"/>
      <c r="J2249" s="310"/>
      <c r="K2249" s="310"/>
      <c r="L2249" s="350"/>
    </row>
    <row r="2250" spans="2:12">
      <c r="B2250" s="326"/>
      <c r="C2250" s="309"/>
      <c r="D2250" s="310"/>
      <c r="E2250" s="309"/>
      <c r="F2250" s="309"/>
      <c r="G2250" s="309"/>
      <c r="H2250" s="316"/>
      <c r="I2250" s="321"/>
      <c r="J2250" s="310"/>
      <c r="K2250" s="310"/>
      <c r="L2250" s="350"/>
    </row>
    <row r="2251" spans="2:12">
      <c r="B2251" s="326"/>
      <c r="C2251" s="309"/>
      <c r="D2251" s="310"/>
      <c r="E2251" s="309"/>
      <c r="F2251" s="309"/>
      <c r="G2251" s="309"/>
      <c r="H2251" s="316"/>
      <c r="I2251" s="321"/>
      <c r="J2251" s="310"/>
      <c r="K2251" s="310"/>
      <c r="L2251" s="350"/>
    </row>
    <row r="2252" spans="2:12">
      <c r="B2252" s="326"/>
      <c r="C2252" s="309"/>
      <c r="D2252" s="310"/>
      <c r="E2252" s="309"/>
      <c r="F2252" s="309"/>
      <c r="G2252" s="309"/>
      <c r="H2252" s="316"/>
      <c r="I2252" s="321"/>
      <c r="J2252" s="310"/>
      <c r="K2252" s="310"/>
      <c r="L2252" s="350"/>
    </row>
    <row r="2253" spans="2:12">
      <c r="B2253" s="326"/>
      <c r="C2253" s="309"/>
      <c r="D2253" s="310"/>
      <c r="E2253" s="309"/>
      <c r="F2253" s="309"/>
      <c r="G2253" s="309"/>
      <c r="H2253" s="316"/>
      <c r="I2253" s="321"/>
      <c r="J2253" s="310"/>
      <c r="K2253" s="310"/>
      <c r="L2253" s="350"/>
    </row>
    <row r="2254" spans="2:12">
      <c r="B2254" s="326"/>
      <c r="C2254" s="309"/>
      <c r="D2254" s="310"/>
      <c r="E2254" s="309"/>
      <c r="F2254" s="309"/>
      <c r="G2254" s="309"/>
      <c r="H2254" s="316"/>
      <c r="I2254" s="321"/>
      <c r="J2254" s="310"/>
      <c r="K2254" s="310"/>
      <c r="L2254" s="350"/>
    </row>
    <row r="2255" spans="2:12">
      <c r="B2255" s="326"/>
      <c r="C2255" s="309"/>
      <c r="D2255" s="310"/>
      <c r="E2255" s="309"/>
      <c r="F2255" s="309"/>
      <c r="G2255" s="309"/>
      <c r="H2255" s="316"/>
      <c r="I2255" s="321"/>
      <c r="J2255" s="310"/>
      <c r="K2255" s="310"/>
      <c r="L2255" s="350"/>
    </row>
    <row r="2256" spans="2:12">
      <c r="B2256" s="326"/>
      <c r="C2256" s="309"/>
      <c r="D2256" s="310"/>
      <c r="E2256" s="309"/>
      <c r="F2256" s="309"/>
      <c r="G2256" s="309"/>
      <c r="H2256" s="316"/>
      <c r="I2256" s="321"/>
      <c r="J2256" s="310"/>
      <c r="K2256" s="310"/>
      <c r="L2256" s="350"/>
    </row>
    <row r="2257" spans="2:12">
      <c r="B2257" s="326"/>
      <c r="C2257" s="309"/>
      <c r="D2257" s="310"/>
      <c r="E2257" s="309"/>
      <c r="F2257" s="309"/>
      <c r="G2257" s="309"/>
      <c r="H2257" s="316"/>
      <c r="I2257" s="321"/>
      <c r="J2257" s="310"/>
      <c r="K2257" s="310"/>
      <c r="L2257" s="350"/>
    </row>
    <row r="2258" spans="2:12">
      <c r="B2258" s="326"/>
      <c r="C2258" s="309"/>
      <c r="D2258" s="310"/>
      <c r="E2258" s="309"/>
      <c r="F2258" s="309"/>
      <c r="G2258" s="309"/>
      <c r="H2258" s="316"/>
      <c r="I2258" s="321"/>
      <c r="J2258" s="310"/>
      <c r="K2258" s="310"/>
      <c r="L2258" s="350"/>
    </row>
    <row r="2259" spans="2:12">
      <c r="B2259" s="326"/>
      <c r="C2259" s="309"/>
      <c r="D2259" s="310"/>
      <c r="E2259" s="309"/>
      <c r="F2259" s="309"/>
      <c r="G2259" s="309"/>
      <c r="H2259" s="316"/>
      <c r="I2259" s="321"/>
      <c r="J2259" s="310"/>
      <c r="K2259" s="310"/>
      <c r="L2259" s="350"/>
    </row>
    <row r="2260" spans="2:12">
      <c r="B2260" s="326"/>
      <c r="C2260" s="309"/>
      <c r="D2260" s="310"/>
      <c r="E2260" s="309"/>
      <c r="F2260" s="309"/>
      <c r="G2260" s="309"/>
      <c r="H2260" s="316"/>
      <c r="I2260" s="321"/>
      <c r="J2260" s="310"/>
      <c r="K2260" s="310"/>
      <c r="L2260" s="350"/>
    </row>
    <row r="2261" spans="2:12">
      <c r="B2261" s="326"/>
      <c r="C2261" s="309"/>
      <c r="D2261" s="310"/>
      <c r="E2261" s="309"/>
      <c r="F2261" s="309"/>
      <c r="G2261" s="309"/>
      <c r="H2261" s="316"/>
      <c r="I2261" s="321"/>
      <c r="J2261" s="310"/>
      <c r="K2261" s="310"/>
      <c r="L2261" s="350"/>
    </row>
    <row r="2262" spans="2:12">
      <c r="B2262" s="326"/>
      <c r="C2262" s="309"/>
      <c r="D2262" s="310"/>
      <c r="E2262" s="309"/>
      <c r="F2262" s="309"/>
      <c r="G2262" s="309"/>
      <c r="H2262" s="316"/>
      <c r="I2262" s="321"/>
      <c r="J2262" s="310"/>
      <c r="K2262" s="310"/>
      <c r="L2262" s="350"/>
    </row>
    <row r="2263" spans="2:12">
      <c r="B2263" s="326"/>
      <c r="C2263" s="309"/>
      <c r="D2263" s="310"/>
      <c r="E2263" s="309"/>
      <c r="F2263" s="309"/>
      <c r="G2263" s="309"/>
      <c r="H2263" s="316"/>
      <c r="I2263" s="321"/>
      <c r="J2263" s="310"/>
      <c r="K2263" s="310"/>
      <c r="L2263" s="350"/>
    </row>
    <row r="2264" spans="2:12">
      <c r="B2264" s="326"/>
      <c r="C2264" s="309"/>
      <c r="D2264" s="310"/>
      <c r="E2264" s="309"/>
      <c r="F2264" s="309"/>
      <c r="G2264" s="309"/>
      <c r="H2264" s="316"/>
      <c r="I2264" s="321"/>
      <c r="J2264" s="310"/>
      <c r="K2264" s="310"/>
      <c r="L2264" s="350"/>
    </row>
    <row r="2265" spans="2:12">
      <c r="B2265" s="326"/>
      <c r="C2265" s="309"/>
      <c r="D2265" s="310"/>
      <c r="E2265" s="309"/>
      <c r="F2265" s="309"/>
      <c r="G2265" s="309"/>
      <c r="H2265" s="316"/>
      <c r="I2265" s="321"/>
      <c r="J2265" s="310"/>
      <c r="K2265" s="310"/>
      <c r="L2265" s="350"/>
    </row>
    <row r="2266" spans="2:12">
      <c r="B2266" s="326"/>
      <c r="C2266" s="309"/>
      <c r="D2266" s="310"/>
      <c r="E2266" s="309"/>
      <c r="F2266" s="309"/>
      <c r="G2266" s="309"/>
      <c r="H2266" s="316"/>
      <c r="I2266" s="321"/>
      <c r="J2266" s="310"/>
      <c r="K2266" s="310"/>
      <c r="L2266" s="350"/>
    </row>
    <row r="2267" spans="2:12">
      <c r="B2267" s="326"/>
      <c r="C2267" s="309"/>
      <c r="D2267" s="310"/>
      <c r="E2267" s="309"/>
      <c r="F2267" s="309"/>
      <c r="G2267" s="309"/>
      <c r="H2267" s="316"/>
      <c r="I2267" s="321"/>
      <c r="J2267" s="310"/>
      <c r="K2267" s="310"/>
      <c r="L2267" s="350"/>
    </row>
    <row r="2268" spans="2:12">
      <c r="B2268" s="326"/>
      <c r="C2268" s="309"/>
      <c r="D2268" s="310"/>
      <c r="E2268" s="309"/>
      <c r="F2268" s="309"/>
      <c r="G2268" s="309"/>
      <c r="H2268" s="316"/>
      <c r="I2268" s="321"/>
      <c r="J2268" s="310"/>
      <c r="K2268" s="310"/>
      <c r="L2268" s="350"/>
    </row>
    <row r="2269" spans="2:12">
      <c r="B2269" s="326"/>
      <c r="C2269" s="309"/>
      <c r="D2269" s="310"/>
      <c r="E2269" s="309"/>
      <c r="F2269" s="309"/>
      <c r="G2269" s="309"/>
      <c r="H2269" s="316"/>
      <c r="I2269" s="321"/>
      <c r="J2269" s="310"/>
      <c r="K2269" s="310"/>
      <c r="L2269" s="350"/>
    </row>
    <row r="2270" spans="2:12">
      <c r="B2270" s="326"/>
      <c r="C2270" s="309"/>
      <c r="D2270" s="310"/>
      <c r="E2270" s="309"/>
      <c r="F2270" s="309"/>
      <c r="G2270" s="309"/>
      <c r="H2270" s="316"/>
      <c r="I2270" s="321"/>
      <c r="J2270" s="310"/>
      <c r="K2270" s="310"/>
      <c r="L2270" s="350"/>
    </row>
    <row r="2271" spans="2:12">
      <c r="B2271" s="326"/>
      <c r="C2271" s="309"/>
      <c r="D2271" s="310"/>
      <c r="E2271" s="309"/>
      <c r="F2271" s="309"/>
      <c r="G2271" s="309"/>
      <c r="H2271" s="316"/>
      <c r="I2271" s="321"/>
      <c r="J2271" s="310"/>
      <c r="K2271" s="310"/>
      <c r="L2271" s="350"/>
    </row>
    <row r="2272" spans="2:12">
      <c r="B2272" s="326"/>
      <c r="C2272" s="309"/>
      <c r="D2272" s="310"/>
      <c r="E2272" s="309"/>
      <c r="F2272" s="309"/>
      <c r="G2272" s="309"/>
      <c r="H2272" s="316"/>
      <c r="I2272" s="321"/>
      <c r="J2272" s="310"/>
      <c r="K2272" s="310"/>
      <c r="L2272" s="350"/>
    </row>
    <row r="2273" spans="2:12">
      <c r="B2273" s="326"/>
      <c r="C2273" s="309"/>
      <c r="D2273" s="310"/>
      <c r="E2273" s="309"/>
      <c r="F2273" s="309"/>
      <c r="G2273" s="309"/>
      <c r="H2273" s="316"/>
      <c r="I2273" s="321"/>
      <c r="J2273" s="310"/>
      <c r="K2273" s="310"/>
      <c r="L2273" s="350"/>
    </row>
    <row r="2274" spans="2:12">
      <c r="B2274" s="326"/>
      <c r="C2274" s="309"/>
      <c r="D2274" s="310"/>
      <c r="E2274" s="309"/>
      <c r="F2274" s="309"/>
      <c r="G2274" s="309"/>
      <c r="H2274" s="316"/>
      <c r="I2274" s="321"/>
      <c r="J2274" s="310"/>
      <c r="K2274" s="310"/>
      <c r="L2274" s="350"/>
    </row>
    <row r="2275" spans="2:12">
      <c r="B2275" s="326"/>
      <c r="C2275" s="309"/>
      <c r="D2275" s="310"/>
      <c r="E2275" s="309"/>
      <c r="F2275" s="309"/>
      <c r="G2275" s="309"/>
      <c r="H2275" s="316"/>
      <c r="I2275" s="321"/>
      <c r="J2275" s="310"/>
      <c r="K2275" s="310"/>
      <c r="L2275" s="350"/>
    </row>
    <row r="2276" spans="2:12">
      <c r="B2276" s="326"/>
      <c r="C2276" s="309"/>
      <c r="D2276" s="310"/>
      <c r="E2276" s="309"/>
      <c r="F2276" s="309"/>
      <c r="G2276" s="309"/>
      <c r="H2276" s="316"/>
      <c r="I2276" s="321"/>
      <c r="J2276" s="310"/>
      <c r="K2276" s="310"/>
      <c r="L2276" s="350"/>
    </row>
    <row r="2277" spans="2:12">
      <c r="B2277" s="326"/>
      <c r="C2277" s="309"/>
      <c r="D2277" s="310"/>
      <c r="E2277" s="309"/>
      <c r="F2277" s="309"/>
      <c r="G2277" s="309"/>
      <c r="H2277" s="316"/>
      <c r="I2277" s="321"/>
      <c r="J2277" s="310"/>
      <c r="K2277" s="310"/>
      <c r="L2277" s="350"/>
    </row>
    <row r="2278" spans="2:12">
      <c r="B2278" s="326"/>
      <c r="C2278" s="309"/>
      <c r="D2278" s="310"/>
      <c r="E2278" s="309"/>
      <c r="F2278" s="309"/>
      <c r="G2278" s="309"/>
      <c r="H2278" s="316"/>
      <c r="I2278" s="321"/>
      <c r="J2278" s="310"/>
      <c r="K2278" s="310"/>
      <c r="L2278" s="350"/>
    </row>
    <row r="2279" spans="2:12">
      <c r="B2279" s="326"/>
      <c r="C2279" s="309"/>
      <c r="D2279" s="310"/>
      <c r="E2279" s="309"/>
      <c r="F2279" s="309"/>
      <c r="G2279" s="309"/>
      <c r="H2279" s="316"/>
      <c r="I2279" s="321"/>
      <c r="J2279" s="310"/>
      <c r="K2279" s="310"/>
      <c r="L2279" s="350"/>
    </row>
    <row r="2280" spans="2:12">
      <c r="B2280" s="326"/>
      <c r="C2280" s="309"/>
      <c r="D2280" s="310"/>
      <c r="E2280" s="309"/>
      <c r="F2280" s="309"/>
      <c r="G2280" s="309"/>
      <c r="H2280" s="316"/>
      <c r="I2280" s="321"/>
      <c r="J2280" s="310"/>
      <c r="K2280" s="310"/>
      <c r="L2280" s="350"/>
    </row>
    <row r="2281" spans="2:12">
      <c r="B2281" s="326"/>
      <c r="C2281" s="309"/>
      <c r="D2281" s="310"/>
      <c r="E2281" s="309"/>
      <c r="F2281" s="309"/>
      <c r="G2281" s="309"/>
      <c r="H2281" s="316"/>
      <c r="I2281" s="321"/>
      <c r="J2281" s="310"/>
      <c r="K2281" s="310"/>
      <c r="L2281" s="350"/>
    </row>
    <row r="2282" spans="2:12">
      <c r="B2282" s="326"/>
      <c r="C2282" s="309"/>
      <c r="D2282" s="310"/>
      <c r="E2282" s="309"/>
      <c r="F2282" s="309"/>
      <c r="G2282" s="309"/>
      <c r="H2282" s="316"/>
      <c r="I2282" s="321"/>
      <c r="J2282" s="310"/>
      <c r="K2282" s="310"/>
      <c r="L2282" s="350"/>
    </row>
    <row r="2283" spans="2:12">
      <c r="B2283" s="326"/>
      <c r="C2283" s="309"/>
      <c r="D2283" s="310"/>
      <c r="E2283" s="309"/>
      <c r="F2283" s="309"/>
      <c r="G2283" s="309"/>
      <c r="H2283" s="316"/>
      <c r="I2283" s="321"/>
      <c r="J2283" s="310"/>
      <c r="K2283" s="310"/>
      <c r="L2283" s="350"/>
    </row>
    <row r="2284" spans="2:12">
      <c r="B2284" s="326"/>
      <c r="C2284" s="309"/>
      <c r="D2284" s="310"/>
      <c r="E2284" s="309"/>
      <c r="F2284" s="309"/>
      <c r="G2284" s="309"/>
      <c r="H2284" s="316"/>
      <c r="I2284" s="321"/>
      <c r="J2284" s="310"/>
      <c r="K2284" s="310"/>
      <c r="L2284" s="350"/>
    </row>
    <row r="2285" spans="2:12">
      <c r="B2285" s="326"/>
      <c r="C2285" s="309"/>
      <c r="D2285" s="310"/>
      <c r="E2285" s="309"/>
      <c r="F2285" s="309"/>
      <c r="G2285" s="309"/>
      <c r="H2285" s="316"/>
      <c r="I2285" s="321"/>
      <c r="J2285" s="310"/>
      <c r="K2285" s="310"/>
      <c r="L2285" s="350"/>
    </row>
    <row r="2286" spans="2:12">
      <c r="B2286" s="326"/>
      <c r="C2286" s="309"/>
      <c r="D2286" s="310"/>
      <c r="E2286" s="309"/>
      <c r="F2286" s="309"/>
      <c r="G2286" s="309"/>
      <c r="H2286" s="316"/>
      <c r="I2286" s="321"/>
      <c r="J2286" s="310"/>
      <c r="K2286" s="310"/>
      <c r="L2286" s="350"/>
    </row>
    <row r="2287" spans="2:12">
      <c r="B2287" s="326"/>
      <c r="C2287" s="309"/>
      <c r="D2287" s="310"/>
      <c r="E2287" s="309"/>
      <c r="F2287" s="309"/>
      <c r="G2287" s="309"/>
      <c r="H2287" s="316"/>
      <c r="I2287" s="321"/>
      <c r="J2287" s="310"/>
      <c r="K2287" s="310"/>
      <c r="L2287" s="350"/>
    </row>
    <row r="2288" spans="2:12">
      <c r="B2288" s="326"/>
      <c r="C2288" s="309"/>
      <c r="D2288" s="310"/>
      <c r="E2288" s="309"/>
      <c r="F2288" s="309"/>
      <c r="G2288" s="309"/>
      <c r="H2288" s="316"/>
      <c r="I2288" s="321"/>
      <c r="J2288" s="310"/>
      <c r="K2288" s="310"/>
      <c r="L2288" s="350"/>
    </row>
    <row r="2289" spans="2:12">
      <c r="B2289" s="326"/>
      <c r="C2289" s="309"/>
      <c r="D2289" s="310"/>
      <c r="E2289" s="309"/>
      <c r="F2289" s="309"/>
      <c r="G2289" s="309"/>
      <c r="H2289" s="316"/>
      <c r="I2289" s="321"/>
      <c r="J2289" s="310"/>
      <c r="K2289" s="310"/>
      <c r="L2289" s="350"/>
    </row>
    <row r="2290" spans="2:12">
      <c r="B2290" s="326"/>
      <c r="C2290" s="309"/>
      <c r="D2290" s="310"/>
      <c r="E2290" s="309"/>
      <c r="F2290" s="309"/>
      <c r="G2290" s="309"/>
      <c r="H2290" s="316"/>
      <c r="I2290" s="321"/>
      <c r="J2290" s="310"/>
      <c r="K2290" s="310"/>
      <c r="L2290" s="350"/>
    </row>
    <row r="2291" spans="2:12">
      <c r="B2291" s="326"/>
      <c r="C2291" s="309"/>
      <c r="D2291" s="310"/>
      <c r="E2291" s="309"/>
      <c r="F2291" s="309"/>
      <c r="G2291" s="309"/>
      <c r="H2291" s="316"/>
      <c r="I2291" s="321"/>
      <c r="J2291" s="310"/>
      <c r="K2291" s="310"/>
      <c r="L2291" s="350"/>
    </row>
    <row r="2292" spans="2:12">
      <c r="B2292" s="326"/>
      <c r="C2292" s="309"/>
      <c r="D2292" s="310"/>
      <c r="E2292" s="309"/>
      <c r="F2292" s="309"/>
      <c r="G2292" s="309"/>
      <c r="H2292" s="316"/>
      <c r="I2292" s="321"/>
      <c r="J2292" s="310"/>
      <c r="K2292" s="310"/>
      <c r="L2292" s="350"/>
    </row>
    <row r="2293" spans="2:12">
      <c r="B2293" s="326"/>
      <c r="C2293" s="309"/>
      <c r="D2293" s="310"/>
      <c r="E2293" s="309"/>
      <c r="F2293" s="309"/>
      <c r="G2293" s="309"/>
      <c r="H2293" s="316"/>
      <c r="I2293" s="321"/>
      <c r="J2293" s="310"/>
      <c r="K2293" s="310"/>
      <c r="L2293" s="350"/>
    </row>
    <row r="2294" spans="2:12">
      <c r="B2294" s="326"/>
      <c r="C2294" s="309"/>
      <c r="D2294" s="310"/>
      <c r="E2294" s="309"/>
      <c r="F2294" s="309"/>
      <c r="G2294" s="309"/>
      <c r="H2294" s="316"/>
      <c r="I2294" s="321"/>
      <c r="J2294" s="310"/>
      <c r="K2294" s="310"/>
      <c r="L2294" s="350"/>
    </row>
    <row r="2295" spans="2:12">
      <c r="B2295" s="326"/>
      <c r="C2295" s="309"/>
      <c r="D2295" s="310"/>
      <c r="E2295" s="309"/>
      <c r="F2295" s="309"/>
      <c r="G2295" s="309"/>
      <c r="H2295" s="316"/>
      <c r="I2295" s="321"/>
      <c r="J2295" s="310"/>
      <c r="K2295" s="310"/>
      <c r="L2295" s="350"/>
    </row>
    <row r="2296" spans="2:12">
      <c r="B2296" s="326"/>
      <c r="C2296" s="309"/>
      <c r="D2296" s="310"/>
      <c r="E2296" s="309"/>
      <c r="F2296" s="309"/>
      <c r="G2296" s="309"/>
      <c r="H2296" s="316"/>
      <c r="I2296" s="321"/>
      <c r="J2296" s="310"/>
      <c r="K2296" s="310"/>
      <c r="L2296" s="350"/>
    </row>
    <row r="2297" spans="2:12">
      <c r="B2297" s="326"/>
      <c r="C2297" s="309"/>
      <c r="D2297" s="310"/>
      <c r="E2297" s="309"/>
      <c r="F2297" s="309"/>
      <c r="G2297" s="309"/>
      <c r="H2297" s="316"/>
      <c r="I2297" s="321"/>
      <c r="J2297" s="310"/>
      <c r="K2297" s="310"/>
      <c r="L2297" s="350"/>
    </row>
    <row r="2298" spans="2:12">
      <c r="B2298" s="326"/>
      <c r="C2298" s="309"/>
      <c r="D2298" s="310"/>
      <c r="E2298" s="309"/>
      <c r="F2298" s="309"/>
      <c r="G2298" s="309"/>
      <c r="H2298" s="316"/>
      <c r="I2298" s="321"/>
      <c r="J2298" s="310"/>
      <c r="K2298" s="310"/>
      <c r="L2298" s="350"/>
    </row>
    <row r="2299" spans="2:12">
      <c r="B2299" s="326"/>
      <c r="C2299" s="309"/>
      <c r="D2299" s="310"/>
      <c r="E2299" s="309"/>
      <c r="F2299" s="309"/>
      <c r="G2299" s="309"/>
      <c r="H2299" s="316"/>
      <c r="I2299" s="321"/>
      <c r="J2299" s="310"/>
      <c r="K2299" s="310"/>
      <c r="L2299" s="350"/>
    </row>
    <row r="2300" spans="2:12">
      <c r="B2300" s="326"/>
      <c r="C2300" s="309"/>
      <c r="D2300" s="310"/>
      <c r="E2300" s="309"/>
      <c r="F2300" s="309"/>
      <c r="G2300" s="309"/>
      <c r="H2300" s="316"/>
      <c r="I2300" s="321"/>
      <c r="J2300" s="310"/>
      <c r="K2300" s="310"/>
      <c r="L2300" s="350"/>
    </row>
    <row r="2301" spans="2:12">
      <c r="B2301" s="326"/>
      <c r="C2301" s="309"/>
      <c r="D2301" s="310"/>
      <c r="E2301" s="309"/>
      <c r="F2301" s="309"/>
      <c r="G2301" s="309"/>
      <c r="H2301" s="316"/>
      <c r="I2301" s="321"/>
      <c r="J2301" s="310"/>
      <c r="K2301" s="310"/>
      <c r="L2301" s="350"/>
    </row>
    <row r="2302" spans="2:12">
      <c r="B2302" s="326"/>
      <c r="C2302" s="309"/>
      <c r="D2302" s="310"/>
      <c r="E2302" s="309"/>
      <c r="F2302" s="309"/>
      <c r="G2302" s="309"/>
      <c r="H2302" s="316"/>
      <c r="I2302" s="321"/>
      <c r="J2302" s="310"/>
      <c r="K2302" s="310"/>
      <c r="L2302" s="350"/>
    </row>
    <row r="2303" spans="2:12">
      <c r="B2303" s="326"/>
      <c r="C2303" s="309"/>
      <c r="D2303" s="310"/>
      <c r="E2303" s="309"/>
      <c r="F2303" s="309"/>
      <c r="G2303" s="309"/>
      <c r="H2303" s="316"/>
      <c r="I2303" s="321"/>
      <c r="J2303" s="310"/>
      <c r="K2303" s="310"/>
      <c r="L2303" s="350"/>
    </row>
    <row r="2304" spans="2:12">
      <c r="B2304" s="326"/>
      <c r="C2304" s="309"/>
      <c r="D2304" s="310"/>
      <c r="E2304" s="309"/>
      <c r="F2304" s="309"/>
      <c r="G2304" s="309"/>
      <c r="H2304" s="316"/>
      <c r="I2304" s="321"/>
      <c r="J2304" s="310"/>
      <c r="K2304" s="310"/>
      <c r="L2304" s="350"/>
    </row>
    <row r="2305" spans="2:12">
      <c r="B2305" s="326"/>
      <c r="C2305" s="309"/>
      <c r="D2305" s="310"/>
      <c r="E2305" s="309"/>
      <c r="F2305" s="309"/>
      <c r="G2305" s="309"/>
      <c r="H2305" s="316"/>
      <c r="I2305" s="321"/>
      <c r="J2305" s="310"/>
      <c r="K2305" s="310"/>
      <c r="L2305" s="350"/>
    </row>
    <row r="2306" spans="2:12">
      <c r="B2306" s="326"/>
      <c r="C2306" s="309"/>
      <c r="D2306" s="310"/>
      <c r="E2306" s="309"/>
      <c r="F2306" s="309"/>
      <c r="G2306" s="309"/>
      <c r="H2306" s="316"/>
      <c r="I2306" s="321"/>
      <c r="J2306" s="310"/>
      <c r="K2306" s="310"/>
      <c r="L2306" s="350"/>
    </row>
    <row r="2307" spans="2:12">
      <c r="B2307" s="326"/>
      <c r="C2307" s="309"/>
      <c r="D2307" s="310"/>
      <c r="E2307" s="309"/>
      <c r="F2307" s="309"/>
      <c r="G2307" s="309"/>
      <c r="H2307" s="316"/>
      <c r="I2307" s="321"/>
      <c r="J2307" s="310"/>
      <c r="K2307" s="310"/>
      <c r="L2307" s="350"/>
    </row>
    <row r="2308" spans="2:12">
      <c r="B2308" s="326"/>
      <c r="C2308" s="309"/>
      <c r="D2308" s="310"/>
      <c r="E2308" s="309"/>
      <c r="F2308" s="309"/>
      <c r="G2308" s="309"/>
      <c r="H2308" s="316"/>
      <c r="I2308" s="321"/>
      <c r="J2308" s="310"/>
      <c r="K2308" s="310"/>
      <c r="L2308" s="350"/>
    </row>
    <row r="2309" spans="2:12">
      <c r="B2309" s="326"/>
      <c r="C2309" s="309"/>
      <c r="D2309" s="310"/>
      <c r="E2309" s="309"/>
      <c r="F2309" s="309"/>
      <c r="G2309" s="309"/>
      <c r="H2309" s="316"/>
      <c r="I2309" s="321"/>
      <c r="J2309" s="310"/>
      <c r="K2309" s="310"/>
      <c r="L2309" s="350"/>
    </row>
    <row r="2310" spans="2:12">
      <c r="B2310" s="326"/>
      <c r="C2310" s="309"/>
      <c r="D2310" s="310"/>
      <c r="E2310" s="309"/>
      <c r="F2310" s="309"/>
      <c r="G2310" s="309"/>
      <c r="H2310" s="316"/>
      <c r="I2310" s="321"/>
      <c r="J2310" s="310"/>
      <c r="K2310" s="310"/>
      <c r="L2310" s="350"/>
    </row>
    <row r="2311" spans="2:12">
      <c r="B2311" s="326"/>
      <c r="C2311" s="309"/>
      <c r="D2311" s="310"/>
      <c r="E2311" s="309"/>
      <c r="F2311" s="309"/>
      <c r="G2311" s="309"/>
      <c r="H2311" s="316"/>
      <c r="I2311" s="321"/>
      <c r="J2311" s="310"/>
      <c r="K2311" s="310"/>
      <c r="L2311" s="350"/>
    </row>
    <row r="2312" spans="2:12">
      <c r="B2312" s="326"/>
      <c r="C2312" s="309"/>
      <c r="D2312" s="310"/>
      <c r="E2312" s="309"/>
      <c r="F2312" s="309"/>
      <c r="G2312" s="309"/>
      <c r="H2312" s="316"/>
      <c r="I2312" s="321"/>
      <c r="J2312" s="310"/>
      <c r="K2312" s="310"/>
      <c r="L2312" s="350"/>
    </row>
    <row r="2313" spans="2:12">
      <c r="B2313" s="326"/>
      <c r="C2313" s="309"/>
      <c r="D2313" s="310"/>
      <c r="E2313" s="309"/>
      <c r="F2313" s="309"/>
      <c r="G2313" s="309"/>
      <c r="H2313" s="316"/>
      <c r="I2313" s="321"/>
      <c r="J2313" s="310"/>
      <c r="K2313" s="310"/>
      <c r="L2313" s="350"/>
    </row>
    <row r="2314" spans="2:12">
      <c r="B2314" s="326"/>
      <c r="C2314" s="309"/>
      <c r="D2314" s="310"/>
      <c r="E2314" s="309"/>
      <c r="F2314" s="309"/>
      <c r="G2314" s="309"/>
      <c r="H2314" s="316"/>
      <c r="I2314" s="321"/>
      <c r="J2314" s="310"/>
      <c r="K2314" s="310"/>
      <c r="L2314" s="350"/>
    </row>
    <row r="2315" spans="2:12">
      <c r="B2315" s="326"/>
      <c r="C2315" s="309"/>
      <c r="D2315" s="310"/>
      <c r="E2315" s="309"/>
      <c r="F2315" s="309"/>
      <c r="G2315" s="309"/>
      <c r="H2315" s="316"/>
      <c r="I2315" s="321"/>
      <c r="J2315" s="310"/>
      <c r="K2315" s="310"/>
      <c r="L2315" s="350"/>
    </row>
    <row r="2316" spans="2:12">
      <c r="B2316" s="326"/>
      <c r="C2316" s="309"/>
      <c r="D2316" s="310"/>
      <c r="E2316" s="309"/>
      <c r="F2316" s="309"/>
      <c r="G2316" s="309"/>
      <c r="H2316" s="316"/>
      <c r="I2316" s="321"/>
      <c r="J2316" s="310"/>
      <c r="K2316" s="310"/>
      <c r="L2316" s="350"/>
    </row>
    <row r="2317" spans="2:12">
      <c r="B2317" s="326"/>
      <c r="C2317" s="309"/>
      <c r="D2317" s="310"/>
      <c r="E2317" s="309"/>
      <c r="F2317" s="309"/>
      <c r="G2317" s="309"/>
      <c r="H2317" s="316"/>
      <c r="I2317" s="321"/>
      <c r="J2317" s="310"/>
      <c r="K2317" s="310"/>
      <c r="L2317" s="350"/>
    </row>
    <row r="2318" spans="2:12">
      <c r="B2318" s="326"/>
      <c r="C2318" s="309"/>
      <c r="D2318" s="310"/>
      <c r="E2318" s="309"/>
      <c r="F2318" s="309"/>
      <c r="G2318" s="309"/>
      <c r="H2318" s="316"/>
      <c r="I2318" s="321"/>
      <c r="J2318" s="310"/>
      <c r="K2318" s="310"/>
      <c r="L2318" s="350"/>
    </row>
    <row r="2319" spans="2:12">
      <c r="B2319" s="326"/>
      <c r="C2319" s="309"/>
      <c r="D2319" s="310"/>
      <c r="E2319" s="309"/>
      <c r="F2319" s="309"/>
      <c r="G2319" s="309"/>
      <c r="H2319" s="316"/>
      <c r="I2319" s="321"/>
      <c r="J2319" s="310"/>
      <c r="K2319" s="310"/>
      <c r="L2319" s="350"/>
    </row>
    <row r="2320" spans="2:12">
      <c r="B2320" s="326"/>
      <c r="C2320" s="309"/>
      <c r="D2320" s="310"/>
      <c r="E2320" s="309"/>
      <c r="F2320" s="309"/>
      <c r="G2320" s="309"/>
      <c r="H2320" s="316"/>
      <c r="I2320" s="321"/>
      <c r="J2320" s="310"/>
      <c r="K2320" s="310"/>
      <c r="L2320" s="350"/>
    </row>
    <row r="2321" spans="2:12">
      <c r="B2321" s="326"/>
      <c r="C2321" s="309"/>
      <c r="D2321" s="310"/>
      <c r="E2321" s="309"/>
      <c r="F2321" s="309"/>
      <c r="G2321" s="309"/>
      <c r="H2321" s="316"/>
      <c r="I2321" s="321"/>
      <c r="J2321" s="310"/>
      <c r="K2321" s="310"/>
      <c r="L2321" s="350"/>
    </row>
    <row r="2322" spans="2:12">
      <c r="B2322" s="326"/>
      <c r="C2322" s="309"/>
      <c r="D2322" s="310"/>
      <c r="E2322" s="309"/>
      <c r="F2322" s="309"/>
      <c r="G2322" s="309"/>
      <c r="H2322" s="316"/>
      <c r="I2322" s="321"/>
      <c r="J2322" s="310"/>
      <c r="K2322" s="310"/>
      <c r="L2322" s="350"/>
    </row>
    <row r="2323" spans="2:12">
      <c r="B2323" s="326"/>
      <c r="C2323" s="309"/>
      <c r="D2323" s="310"/>
      <c r="E2323" s="309"/>
      <c r="F2323" s="309"/>
      <c r="G2323" s="309"/>
      <c r="H2323" s="316"/>
      <c r="I2323" s="321"/>
      <c r="J2323" s="310"/>
      <c r="K2323" s="310"/>
      <c r="L2323" s="350"/>
    </row>
    <row r="2324" spans="2:12">
      <c r="B2324" s="326"/>
      <c r="C2324" s="309"/>
      <c r="D2324" s="310"/>
      <c r="E2324" s="309"/>
      <c r="F2324" s="309"/>
      <c r="G2324" s="309"/>
      <c r="H2324" s="316"/>
      <c r="I2324" s="321"/>
      <c r="J2324" s="310"/>
      <c r="K2324" s="310"/>
      <c r="L2324" s="350"/>
    </row>
  </sheetData>
  <autoFilter ref="B3:L1760" xr:uid="{B5F2AC5C-4D50-4E44-A624-4508EC564A3A}"/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3953E-4D09-4898-932B-4C6CE8E8957B}">
  <sheetPr>
    <tabColor rgb="FF79AF00"/>
  </sheetPr>
  <dimension ref="B1:E1678"/>
  <sheetViews>
    <sheetView showGridLines="0" workbookViewId="0">
      <pane ySplit="3" topLeftCell="A544" activePane="bottomLeft" state="frozen"/>
      <selection activeCell="F180" sqref="F180"/>
      <selection pane="bottomLeft" activeCell="A5" sqref="A5"/>
    </sheetView>
  </sheetViews>
  <sheetFormatPr baseColWidth="10" defaultColWidth="9.109375" defaultRowHeight="13.8"/>
  <cols>
    <col min="1" max="1" width="9.109375" style="4"/>
    <col min="2" max="2" width="26.5546875" style="4" bestFit="1" customWidth="1"/>
    <col min="3" max="3" width="53.109375" style="4" bestFit="1" customWidth="1"/>
    <col min="4" max="4" width="17.44140625" style="4" bestFit="1" customWidth="1"/>
    <col min="5" max="5" width="14" style="4" bestFit="1" customWidth="1"/>
    <col min="6" max="16384" width="9.109375" style="4"/>
  </cols>
  <sheetData>
    <row r="1" spans="2:5">
      <c r="B1" s="120" t="s">
        <v>5976</v>
      </c>
    </row>
    <row r="2" spans="2:5" ht="14.4" thickBot="1"/>
    <row r="3" spans="2:5" ht="14.4" thickBot="1">
      <c r="B3" s="159" t="s">
        <v>817</v>
      </c>
      <c r="C3" s="160" t="s">
        <v>5977</v>
      </c>
      <c r="D3" s="159" t="s">
        <v>5978</v>
      </c>
      <c r="E3" s="160" t="s">
        <v>632</v>
      </c>
    </row>
    <row r="4" spans="2:5" ht="14.4" thickBot="1">
      <c r="B4" s="276" t="s">
        <v>760</v>
      </c>
      <c r="C4" s="277" t="s">
        <v>5979</v>
      </c>
      <c r="D4" s="278">
        <v>5111993024</v>
      </c>
      <c r="E4" s="279" t="s">
        <v>697</v>
      </c>
    </row>
    <row r="5" spans="2:5" ht="14.4" thickBot="1">
      <c r="B5" s="276" t="s">
        <v>5980</v>
      </c>
      <c r="C5" s="277" t="s">
        <v>5981</v>
      </c>
      <c r="D5" s="278">
        <v>3354909179</v>
      </c>
      <c r="E5" s="279" t="s">
        <v>697</v>
      </c>
    </row>
    <row r="6" spans="2:5" ht="14.4" thickBot="1">
      <c r="B6" s="276" t="s">
        <v>5982</v>
      </c>
      <c r="C6" s="277" t="s">
        <v>5983</v>
      </c>
      <c r="D6" s="278">
        <v>1180802944</v>
      </c>
      <c r="E6" s="279" t="s">
        <v>697</v>
      </c>
    </row>
    <row r="7" spans="2:5" ht="14.4" thickBot="1">
      <c r="B7" s="276" t="s">
        <v>5984</v>
      </c>
      <c r="C7" s="277" t="s">
        <v>698</v>
      </c>
      <c r="D7" s="278">
        <v>1085927753</v>
      </c>
      <c r="E7" s="279" t="s">
        <v>697</v>
      </c>
    </row>
    <row r="8" spans="2:5" ht="14.4" thickBot="1">
      <c r="B8" s="276" t="s">
        <v>5984</v>
      </c>
      <c r="C8" s="277" t="s">
        <v>5985</v>
      </c>
      <c r="D8" s="278">
        <v>500062976</v>
      </c>
      <c r="E8" s="279" t="s">
        <v>697</v>
      </c>
    </row>
    <row r="9" spans="2:5" ht="14.4" thickBot="1">
      <c r="B9" s="276" t="s">
        <v>5986</v>
      </c>
      <c r="C9" s="277" t="s">
        <v>5987</v>
      </c>
      <c r="D9" s="278">
        <v>446154295</v>
      </c>
      <c r="E9" s="279" t="s">
        <v>697</v>
      </c>
    </row>
    <row r="10" spans="2:5" ht="14.4" thickBot="1">
      <c r="B10" s="276" t="s">
        <v>5988</v>
      </c>
      <c r="C10" s="277" t="s">
        <v>5989</v>
      </c>
      <c r="D10" s="278">
        <v>255579890</v>
      </c>
      <c r="E10" s="279" t="s">
        <v>697</v>
      </c>
    </row>
    <row r="11" spans="2:5" ht="14.4" thickBot="1">
      <c r="B11" s="276" t="s">
        <v>5984</v>
      </c>
      <c r="C11" s="277" t="s">
        <v>5990</v>
      </c>
      <c r="D11" s="278">
        <v>174363600</v>
      </c>
      <c r="E11" s="279" t="s">
        <v>697</v>
      </c>
    </row>
    <row r="12" spans="2:5" ht="14.4" thickBot="1">
      <c r="B12" s="276" t="s">
        <v>760</v>
      </c>
      <c r="C12" s="277" t="s">
        <v>5991</v>
      </c>
      <c r="D12" s="278">
        <v>149086289</v>
      </c>
      <c r="E12" s="279" t="s">
        <v>697</v>
      </c>
    </row>
    <row r="13" spans="2:5" ht="14.4" thickBot="1">
      <c r="B13" s="276" t="s">
        <v>5986</v>
      </c>
      <c r="C13" s="277" t="s">
        <v>5992</v>
      </c>
      <c r="D13" s="278">
        <v>124631831</v>
      </c>
      <c r="E13" s="279" t="s">
        <v>697</v>
      </c>
    </row>
    <row r="14" spans="2:5" ht="14.4" thickBot="1">
      <c r="B14" s="276" t="s">
        <v>5993</v>
      </c>
      <c r="C14" s="277" t="s">
        <v>5994</v>
      </c>
      <c r="D14" s="278">
        <v>124399123</v>
      </c>
      <c r="E14" s="279" t="s">
        <v>697</v>
      </c>
    </row>
    <row r="15" spans="2:5" ht="14.4" thickBot="1">
      <c r="B15" s="276" t="s">
        <v>5995</v>
      </c>
      <c r="C15" s="277" t="s">
        <v>5996</v>
      </c>
      <c r="D15" s="278">
        <v>105832017</v>
      </c>
      <c r="E15" s="279" t="s">
        <v>697</v>
      </c>
    </row>
    <row r="16" spans="2:5" ht="14.4" thickBot="1">
      <c r="B16" s="276" t="s">
        <v>5982</v>
      </c>
      <c r="C16" s="277" t="s">
        <v>5997</v>
      </c>
      <c r="D16" s="278">
        <v>33873955</v>
      </c>
      <c r="E16" s="279" t="s">
        <v>697</v>
      </c>
    </row>
    <row r="17" spans="2:5" ht="14.4" thickBot="1">
      <c r="B17" s="276" t="s">
        <v>3975</v>
      </c>
      <c r="C17" s="277" t="s">
        <v>3975</v>
      </c>
      <c r="D17" s="278" t="s">
        <v>3975</v>
      </c>
      <c r="E17" s="279" t="s">
        <v>755</v>
      </c>
    </row>
    <row r="18" spans="2:5" ht="14.4" thickBot="1">
      <c r="B18" s="276"/>
      <c r="C18" s="277" t="s">
        <v>5998</v>
      </c>
      <c r="D18" s="278">
        <v>1831594.77</v>
      </c>
      <c r="E18" s="279" t="s">
        <v>667</v>
      </c>
    </row>
    <row r="19" spans="2:5" ht="14.4" thickBot="1">
      <c r="B19" s="276"/>
      <c r="C19" s="277" t="s">
        <v>5999</v>
      </c>
      <c r="D19" s="278">
        <v>4100000</v>
      </c>
      <c r="E19" s="279" t="s">
        <v>667</v>
      </c>
    </row>
    <row r="20" spans="2:5" ht="14.4" thickBot="1">
      <c r="B20" s="276"/>
      <c r="C20" s="277" t="s">
        <v>6000</v>
      </c>
      <c r="D20" s="278">
        <v>1061282329.5300001</v>
      </c>
      <c r="E20" s="279" t="s">
        <v>667</v>
      </c>
    </row>
    <row r="21" spans="2:5" ht="14.4" thickBot="1">
      <c r="B21" s="276"/>
      <c r="C21" s="277" t="s">
        <v>6001</v>
      </c>
      <c r="D21" s="278">
        <v>4491757.1100000003</v>
      </c>
      <c r="E21" s="279" t="s">
        <v>667</v>
      </c>
    </row>
    <row r="22" spans="2:5" ht="14.4" thickBot="1">
      <c r="B22" s="276"/>
      <c r="C22" s="277" t="s">
        <v>6002</v>
      </c>
      <c r="D22" s="278">
        <v>3178052.62</v>
      </c>
      <c r="E22" s="279" t="s">
        <v>667</v>
      </c>
    </row>
    <row r="23" spans="2:5" ht="14.4" thickBot="1">
      <c r="B23" s="276"/>
      <c r="C23" s="277" t="s">
        <v>6003</v>
      </c>
      <c r="D23" s="278">
        <v>6093288.5</v>
      </c>
      <c r="E23" s="279" t="s">
        <v>667</v>
      </c>
    </row>
    <row r="24" spans="2:5" ht="14.4" thickBot="1">
      <c r="B24" s="276"/>
      <c r="C24" s="277" t="s">
        <v>6004</v>
      </c>
      <c r="D24" s="278">
        <v>35381607.829999998</v>
      </c>
      <c r="E24" s="279" t="s">
        <v>667</v>
      </c>
    </row>
    <row r="25" spans="2:5" ht="14.4" thickBot="1">
      <c r="B25" s="276"/>
      <c r="C25" s="277" t="s">
        <v>6005</v>
      </c>
      <c r="D25" s="278">
        <v>3771897.0599999996</v>
      </c>
      <c r="E25" s="279" t="s">
        <v>667</v>
      </c>
    </row>
    <row r="26" spans="2:5" ht="14.4" thickBot="1">
      <c r="B26" s="276"/>
      <c r="C26" s="277" t="s">
        <v>6006</v>
      </c>
      <c r="D26" s="278">
        <v>102123772.5</v>
      </c>
      <c r="E26" s="279" t="s">
        <v>667</v>
      </c>
    </row>
    <row r="27" spans="2:5" ht="14.4" thickBot="1">
      <c r="B27" s="276"/>
      <c r="C27" s="277" t="s">
        <v>6007</v>
      </c>
      <c r="D27" s="278">
        <v>542000</v>
      </c>
      <c r="E27" s="279" t="s">
        <v>667</v>
      </c>
    </row>
    <row r="28" spans="2:5" ht="14.4" thickBot="1">
      <c r="B28" s="276"/>
      <c r="C28" s="277" t="s">
        <v>6008</v>
      </c>
      <c r="D28" s="278">
        <v>45566180.390000001</v>
      </c>
      <c r="E28" s="279" t="s">
        <v>667</v>
      </c>
    </row>
    <row r="29" spans="2:5" ht="14.4" thickBot="1">
      <c r="B29" s="276"/>
      <c r="C29" s="277" t="s">
        <v>6009</v>
      </c>
      <c r="D29" s="278">
        <v>49142153.469999991</v>
      </c>
      <c r="E29" s="279" t="s">
        <v>667</v>
      </c>
    </row>
    <row r="30" spans="2:5" ht="14.4" thickBot="1">
      <c r="B30" s="276"/>
      <c r="C30" s="277" t="s">
        <v>6010</v>
      </c>
      <c r="D30" s="278">
        <v>7481645.6199999992</v>
      </c>
      <c r="E30" s="279" t="s">
        <v>667</v>
      </c>
    </row>
    <row r="31" spans="2:5" ht="14.4" thickBot="1">
      <c r="B31" s="276"/>
      <c r="C31" s="277" t="s">
        <v>6011</v>
      </c>
      <c r="D31" s="278">
        <v>29378411.369999997</v>
      </c>
      <c r="E31" s="279" t="s">
        <v>667</v>
      </c>
    </row>
    <row r="32" spans="2:5" ht="14.4" thickBot="1">
      <c r="B32" s="276"/>
      <c r="C32" s="277" t="s">
        <v>6012</v>
      </c>
      <c r="D32" s="278">
        <v>4012836.63</v>
      </c>
      <c r="E32" s="279" t="s">
        <v>667</v>
      </c>
    </row>
    <row r="33" spans="2:5" ht="14.4" thickBot="1">
      <c r="B33" s="276"/>
      <c r="C33" s="277" t="s">
        <v>6013</v>
      </c>
      <c r="D33" s="278">
        <v>7029971.7000000002</v>
      </c>
      <c r="E33" s="279" t="s">
        <v>667</v>
      </c>
    </row>
    <row r="34" spans="2:5" ht="14.4" thickBot="1">
      <c r="B34" s="276"/>
      <c r="C34" s="277" t="s">
        <v>6014</v>
      </c>
      <c r="D34" s="278">
        <v>104029439.13</v>
      </c>
      <c r="E34" s="279" t="s">
        <v>667</v>
      </c>
    </row>
    <row r="35" spans="2:5" ht="14.4" thickBot="1">
      <c r="B35" s="276"/>
      <c r="C35" s="277" t="s">
        <v>6015</v>
      </c>
      <c r="D35" s="278">
        <v>19753462.859999999</v>
      </c>
      <c r="E35" s="279" t="s">
        <v>667</v>
      </c>
    </row>
    <row r="36" spans="2:5" ht="14.4" thickBot="1">
      <c r="B36" s="276"/>
      <c r="C36" s="277" t="s">
        <v>6016</v>
      </c>
      <c r="D36" s="278">
        <v>7964746742.8100004</v>
      </c>
      <c r="E36" s="279" t="s">
        <v>667</v>
      </c>
    </row>
    <row r="37" spans="2:5" ht="14.4" thickBot="1">
      <c r="B37" s="276"/>
      <c r="C37" s="277" t="s">
        <v>6017</v>
      </c>
      <c r="D37" s="278">
        <v>1126117511.6100001</v>
      </c>
      <c r="E37" s="279" t="s">
        <v>667</v>
      </c>
    </row>
    <row r="38" spans="2:5" ht="14.4" thickBot="1">
      <c r="B38" s="276"/>
      <c r="C38" s="277" t="s">
        <v>6018</v>
      </c>
      <c r="D38" s="278">
        <v>12448076.309999999</v>
      </c>
      <c r="E38" s="279" t="s">
        <v>667</v>
      </c>
    </row>
    <row r="39" spans="2:5" ht="14.4" thickBot="1">
      <c r="B39" s="276"/>
      <c r="C39" s="277" t="s">
        <v>6019</v>
      </c>
      <c r="D39" s="278">
        <v>77759557.919999987</v>
      </c>
      <c r="E39" s="279" t="s">
        <v>667</v>
      </c>
    </row>
    <row r="40" spans="2:5" ht="14.4" thickBot="1">
      <c r="B40" s="276"/>
      <c r="C40" s="277" t="s">
        <v>6020</v>
      </c>
      <c r="D40" s="278">
        <v>20235622.09</v>
      </c>
      <c r="E40" s="279" t="s">
        <v>667</v>
      </c>
    </row>
    <row r="41" spans="2:5" ht="14.4" thickBot="1">
      <c r="B41" s="276"/>
      <c r="C41" s="277" t="s">
        <v>6021</v>
      </c>
      <c r="D41" s="278">
        <v>372510026.00999999</v>
      </c>
      <c r="E41" s="279" t="s">
        <v>667</v>
      </c>
    </row>
    <row r="42" spans="2:5" ht="14.4" thickBot="1">
      <c r="B42" s="276"/>
      <c r="C42" s="277" t="s">
        <v>6022</v>
      </c>
      <c r="D42" s="278">
        <v>1403919.5</v>
      </c>
      <c r="E42" s="279" t="s">
        <v>667</v>
      </c>
    </row>
    <row r="43" spans="2:5" ht="14.4" thickBot="1">
      <c r="B43" s="276"/>
      <c r="C43" s="277" t="s">
        <v>6023</v>
      </c>
      <c r="D43" s="278">
        <v>729263914.1500001</v>
      </c>
      <c r="E43" s="279" t="s">
        <v>667</v>
      </c>
    </row>
    <row r="44" spans="2:5" ht="14.4" thickBot="1">
      <c r="B44" s="276"/>
      <c r="C44" s="277" t="s">
        <v>6024</v>
      </c>
      <c r="D44" s="278">
        <v>19087693.5</v>
      </c>
      <c r="E44" s="279" t="s">
        <v>667</v>
      </c>
    </row>
    <row r="45" spans="2:5" ht="14.4" thickBot="1">
      <c r="B45" s="276"/>
      <c r="C45" s="277" t="s">
        <v>6025</v>
      </c>
      <c r="D45" s="278">
        <v>14205346.9</v>
      </c>
      <c r="E45" s="279" t="s">
        <v>667</v>
      </c>
    </row>
    <row r="46" spans="2:5" ht="14.4" thickBot="1">
      <c r="B46" s="276"/>
      <c r="C46" s="277" t="s">
        <v>6026</v>
      </c>
      <c r="D46" s="278">
        <v>248286960.27000001</v>
      </c>
      <c r="E46" s="279" t="s">
        <v>667</v>
      </c>
    </row>
    <row r="47" spans="2:5" ht="14.4" thickBot="1">
      <c r="B47" s="276"/>
      <c r="C47" s="277" t="s">
        <v>6027</v>
      </c>
      <c r="D47" s="278">
        <v>53518461.340000004</v>
      </c>
      <c r="E47" s="279" t="s">
        <v>667</v>
      </c>
    </row>
    <row r="48" spans="2:5" ht="14.4" thickBot="1">
      <c r="B48" s="276"/>
      <c r="C48" s="277" t="s">
        <v>6028</v>
      </c>
      <c r="D48" s="278">
        <v>8340780.6899999995</v>
      </c>
      <c r="E48" s="279" t="s">
        <v>667</v>
      </c>
    </row>
    <row r="49" spans="2:5" ht="14.4" thickBot="1">
      <c r="B49" s="276"/>
      <c r="C49" s="277" t="s">
        <v>6029</v>
      </c>
      <c r="D49" s="278">
        <v>6493974.3099999996</v>
      </c>
      <c r="E49" s="279" t="s">
        <v>667</v>
      </c>
    </row>
    <row r="50" spans="2:5" ht="14.4" thickBot="1">
      <c r="B50" s="276"/>
      <c r="C50" s="277" t="s">
        <v>6030</v>
      </c>
      <c r="D50" s="278">
        <v>3670719.57</v>
      </c>
      <c r="E50" s="279" t="s">
        <v>667</v>
      </c>
    </row>
    <row r="51" spans="2:5" ht="14.4" thickBot="1">
      <c r="B51" s="276"/>
      <c r="C51" s="277" t="s">
        <v>6031</v>
      </c>
      <c r="D51" s="278">
        <v>13633372.33</v>
      </c>
      <c r="E51" s="279" t="s">
        <v>667</v>
      </c>
    </row>
    <row r="52" spans="2:5" ht="14.4" thickBot="1">
      <c r="B52" s="276"/>
      <c r="C52" s="277" t="s">
        <v>6032</v>
      </c>
      <c r="D52" s="278">
        <v>1792437.5</v>
      </c>
      <c r="E52" s="279" t="s">
        <v>667</v>
      </c>
    </row>
    <row r="53" spans="2:5" ht="14.4" thickBot="1">
      <c r="B53" s="276"/>
      <c r="C53" s="277" t="s">
        <v>6033</v>
      </c>
      <c r="D53" s="278">
        <v>271441500.05000001</v>
      </c>
      <c r="E53" s="279" t="s">
        <v>667</v>
      </c>
    </row>
    <row r="54" spans="2:5" ht="14.4" thickBot="1">
      <c r="B54" s="276"/>
      <c r="C54" s="277" t="s">
        <v>6034</v>
      </c>
      <c r="D54" s="278">
        <v>28461165.310000002</v>
      </c>
      <c r="E54" s="279" t="s">
        <v>667</v>
      </c>
    </row>
    <row r="55" spans="2:5" ht="14.4" thickBot="1">
      <c r="B55" s="276"/>
      <c r="C55" s="277" t="s">
        <v>6035</v>
      </c>
      <c r="D55" s="278">
        <v>18268950.450000003</v>
      </c>
      <c r="E55" s="279" t="s">
        <v>667</v>
      </c>
    </row>
    <row r="56" spans="2:5" ht="14.4" thickBot="1">
      <c r="B56" s="276"/>
      <c r="C56" s="277" t="s">
        <v>6036</v>
      </c>
      <c r="D56" s="278">
        <v>5473230.9199999999</v>
      </c>
      <c r="E56" s="279" t="s">
        <v>667</v>
      </c>
    </row>
    <row r="57" spans="2:5" ht="14.4" thickBot="1">
      <c r="B57" s="276"/>
      <c r="C57" s="277" t="s">
        <v>6037</v>
      </c>
      <c r="D57" s="278">
        <v>59679218.839999989</v>
      </c>
      <c r="E57" s="279" t="s">
        <v>667</v>
      </c>
    </row>
    <row r="58" spans="2:5" ht="14.4" thickBot="1">
      <c r="B58" s="276"/>
      <c r="C58" s="277" t="s">
        <v>6038</v>
      </c>
      <c r="D58" s="278">
        <v>17706329.060000002</v>
      </c>
      <c r="E58" s="279" t="s">
        <v>667</v>
      </c>
    </row>
    <row r="59" spans="2:5" ht="14.4" thickBot="1">
      <c r="B59" s="276"/>
      <c r="C59" s="277" t="s">
        <v>6039</v>
      </c>
      <c r="D59" s="278">
        <v>13419586</v>
      </c>
      <c r="E59" s="279" t="s">
        <v>667</v>
      </c>
    </row>
    <row r="60" spans="2:5" ht="14.4" thickBot="1">
      <c r="B60" s="276"/>
      <c r="C60" s="277" t="s">
        <v>6040</v>
      </c>
      <c r="D60" s="278">
        <v>1991784.2399999998</v>
      </c>
      <c r="E60" s="279" t="s">
        <v>667</v>
      </c>
    </row>
    <row r="61" spans="2:5" ht="14.4" thickBot="1">
      <c r="B61" s="276"/>
      <c r="C61" s="277" t="s">
        <v>6041</v>
      </c>
      <c r="D61" s="278">
        <v>3069821.84</v>
      </c>
      <c r="E61" s="279" t="s">
        <v>667</v>
      </c>
    </row>
    <row r="62" spans="2:5" ht="14.4" thickBot="1">
      <c r="B62" s="276"/>
      <c r="C62" s="277" t="s">
        <v>6042</v>
      </c>
      <c r="D62" s="278">
        <v>750000</v>
      </c>
      <c r="E62" s="279" t="s">
        <v>667</v>
      </c>
    </row>
    <row r="63" spans="2:5" ht="14.4" thickBot="1">
      <c r="B63" s="276"/>
      <c r="C63" s="277" t="s">
        <v>6043</v>
      </c>
      <c r="D63" s="278">
        <v>4233021.71</v>
      </c>
      <c r="E63" s="279" t="s">
        <v>667</v>
      </c>
    </row>
    <row r="64" spans="2:5" ht="14.4" thickBot="1">
      <c r="B64" s="276"/>
      <c r="C64" s="277" t="s">
        <v>6044</v>
      </c>
      <c r="D64" s="278">
        <v>7662571</v>
      </c>
      <c r="E64" s="279" t="s">
        <v>667</v>
      </c>
    </row>
    <row r="65" spans="2:5" ht="14.4" thickBot="1">
      <c r="B65" s="276"/>
      <c r="C65" s="277" t="s">
        <v>6045</v>
      </c>
      <c r="D65" s="278">
        <v>7319262.1100000003</v>
      </c>
      <c r="E65" s="279" t="s">
        <v>667</v>
      </c>
    </row>
    <row r="66" spans="2:5" ht="14.4" thickBot="1">
      <c r="B66" s="276"/>
      <c r="C66" s="277" t="s">
        <v>6046</v>
      </c>
      <c r="D66" s="278">
        <v>11714841.970000001</v>
      </c>
      <c r="E66" s="279" t="s">
        <v>667</v>
      </c>
    </row>
    <row r="67" spans="2:5" ht="14.4" thickBot="1">
      <c r="B67" s="276"/>
      <c r="C67" s="277" t="s">
        <v>6047</v>
      </c>
      <c r="D67" s="278">
        <v>13220282.01</v>
      </c>
      <c r="E67" s="279" t="s">
        <v>667</v>
      </c>
    </row>
    <row r="68" spans="2:5" ht="14.4" thickBot="1">
      <c r="B68" s="276" t="s">
        <v>652</v>
      </c>
      <c r="C68" s="277" t="s">
        <v>6048</v>
      </c>
      <c r="D68" s="278">
        <v>35535301</v>
      </c>
      <c r="E68" s="279" t="s">
        <v>741</v>
      </c>
    </row>
    <row r="69" spans="2:5" ht="14.4" thickBot="1">
      <c r="B69" s="276" t="s">
        <v>6049</v>
      </c>
      <c r="C69" s="277" t="s">
        <v>6050</v>
      </c>
      <c r="D69" s="278">
        <v>733604901</v>
      </c>
      <c r="E69" s="279" t="s">
        <v>741</v>
      </c>
    </row>
    <row r="70" spans="2:5" ht="14.4" thickBot="1">
      <c r="B70" s="276" t="s">
        <v>652</v>
      </c>
      <c r="C70" s="277" t="s">
        <v>6051</v>
      </c>
      <c r="D70" s="278">
        <v>84782301</v>
      </c>
      <c r="E70" s="279" t="s">
        <v>741</v>
      </c>
    </row>
    <row r="71" spans="2:5" ht="14.4" thickBot="1">
      <c r="B71" s="276" t="s">
        <v>6052</v>
      </c>
      <c r="C71" s="277" t="s">
        <v>6053</v>
      </c>
      <c r="D71" s="278">
        <v>79383915</v>
      </c>
      <c r="E71" s="279" t="s">
        <v>741</v>
      </c>
    </row>
    <row r="72" spans="2:5" ht="14.4" thickBot="1">
      <c r="B72" s="276" t="s">
        <v>6054</v>
      </c>
      <c r="C72" s="277" t="s">
        <v>6055</v>
      </c>
      <c r="D72" s="278">
        <v>30956691</v>
      </c>
      <c r="E72" s="279" t="s">
        <v>741</v>
      </c>
    </row>
    <row r="73" spans="2:5" ht="14.4" thickBot="1">
      <c r="B73" s="276" t="s">
        <v>6056</v>
      </c>
      <c r="C73" s="277" t="s">
        <v>6057</v>
      </c>
      <c r="D73" s="278">
        <v>220671750</v>
      </c>
      <c r="E73" s="279" t="s">
        <v>728</v>
      </c>
    </row>
    <row r="74" spans="2:5" ht="14.4" thickBot="1">
      <c r="B74" s="276"/>
      <c r="C74" s="277" t="s">
        <v>6058</v>
      </c>
      <c r="D74" s="278">
        <v>30633188</v>
      </c>
      <c r="E74" s="279" t="s">
        <v>644</v>
      </c>
    </row>
    <row r="75" spans="2:5" ht="14.4" thickBot="1">
      <c r="B75" s="276"/>
      <c r="C75" s="277" t="s">
        <v>6059</v>
      </c>
      <c r="D75" s="278">
        <v>36900912</v>
      </c>
      <c r="E75" s="279" t="s">
        <v>644</v>
      </c>
    </row>
    <row r="76" spans="2:5" ht="14.4" thickBot="1">
      <c r="B76" s="276"/>
      <c r="C76" s="277" t="s">
        <v>6060</v>
      </c>
      <c r="D76" s="278">
        <v>142406772</v>
      </c>
      <c r="E76" s="279" t="s">
        <v>644</v>
      </c>
    </row>
    <row r="77" spans="2:5" ht="14.4" thickBot="1">
      <c r="B77" s="276"/>
      <c r="C77" s="277" t="s">
        <v>6061</v>
      </c>
      <c r="D77" s="278">
        <v>165399274</v>
      </c>
      <c r="E77" s="279" t="s">
        <v>644</v>
      </c>
    </row>
    <row r="78" spans="2:5" ht="14.4" thickBot="1">
      <c r="B78" s="276"/>
      <c r="C78" s="277" t="s">
        <v>6062</v>
      </c>
      <c r="D78" s="278">
        <v>968073574</v>
      </c>
      <c r="E78" s="279" t="s">
        <v>644</v>
      </c>
    </row>
    <row r="79" spans="2:5" ht="14.4" thickBot="1">
      <c r="B79" s="276"/>
      <c r="C79" s="277" t="s">
        <v>6063</v>
      </c>
      <c r="D79" s="278">
        <v>31219895</v>
      </c>
      <c r="E79" s="279" t="s">
        <v>644</v>
      </c>
    </row>
    <row r="80" spans="2:5" ht="14.4" thickBot="1">
      <c r="B80" s="276"/>
      <c r="C80" s="277" t="s">
        <v>6064</v>
      </c>
      <c r="D80" s="278">
        <v>41276030</v>
      </c>
      <c r="E80" s="279" t="s">
        <v>644</v>
      </c>
    </row>
    <row r="81" spans="2:5" ht="14.4" thickBot="1">
      <c r="B81" s="276"/>
      <c r="C81" s="277" t="s">
        <v>6048</v>
      </c>
      <c r="D81" s="278">
        <v>29187929</v>
      </c>
      <c r="E81" s="279" t="s">
        <v>644</v>
      </c>
    </row>
    <row r="82" spans="2:5" ht="14.4" thickBot="1">
      <c r="B82" s="276"/>
      <c r="C82" s="277" t="s">
        <v>6065</v>
      </c>
      <c r="D82" s="278">
        <v>46031180</v>
      </c>
      <c r="E82" s="279" t="s">
        <v>644</v>
      </c>
    </row>
    <row r="83" spans="2:5" ht="14.4" thickBot="1">
      <c r="B83" s="276"/>
      <c r="C83" s="277" t="s">
        <v>6066</v>
      </c>
      <c r="D83" s="278">
        <v>79903791</v>
      </c>
      <c r="E83" s="279" t="s">
        <v>644</v>
      </c>
    </row>
    <row r="84" spans="2:5" ht="14.4" thickBot="1">
      <c r="B84" s="276"/>
      <c r="C84" s="277" t="s">
        <v>6067</v>
      </c>
      <c r="D84" s="278">
        <v>127070136</v>
      </c>
      <c r="E84" s="279" t="s">
        <v>644</v>
      </c>
    </row>
    <row r="85" spans="2:5" ht="14.4" thickBot="1">
      <c r="B85" s="276"/>
      <c r="C85" s="277" t="s">
        <v>6068</v>
      </c>
      <c r="D85" s="278">
        <v>513001360</v>
      </c>
      <c r="E85" s="279" t="s">
        <v>644</v>
      </c>
    </row>
    <row r="86" spans="2:5" ht="14.4" thickBot="1">
      <c r="B86" s="276"/>
      <c r="C86" s="277" t="s">
        <v>6069</v>
      </c>
      <c r="D86" s="278">
        <v>119331174</v>
      </c>
      <c r="E86" s="279" t="s">
        <v>644</v>
      </c>
    </row>
    <row r="87" spans="2:5" ht="14.4" thickBot="1">
      <c r="B87" s="276"/>
      <c r="C87" s="277" t="s">
        <v>6070</v>
      </c>
      <c r="D87" s="278">
        <v>1125861117</v>
      </c>
      <c r="E87" s="279" t="s">
        <v>644</v>
      </c>
    </row>
    <row r="88" spans="2:5" ht="14.4" thickBot="1">
      <c r="B88" s="276"/>
      <c r="C88" s="277" t="s">
        <v>6071</v>
      </c>
      <c r="D88" s="278">
        <v>40237651856</v>
      </c>
      <c r="E88" s="279" t="s">
        <v>644</v>
      </c>
    </row>
    <row r="89" spans="2:5" ht="14.4" thickBot="1">
      <c r="B89" s="276"/>
      <c r="C89" s="277" t="s">
        <v>6072</v>
      </c>
      <c r="D89" s="278">
        <v>137981274</v>
      </c>
      <c r="E89" s="279" t="s">
        <v>644</v>
      </c>
    </row>
    <row r="90" spans="2:5" ht="14.4" thickBot="1">
      <c r="B90" s="276"/>
      <c r="C90" s="277" t="s">
        <v>6073</v>
      </c>
      <c r="D90" s="278">
        <v>8903398734</v>
      </c>
      <c r="E90" s="279" t="s">
        <v>644</v>
      </c>
    </row>
    <row r="91" spans="2:5" ht="14.4" thickBot="1">
      <c r="B91" s="276"/>
      <c r="C91" s="277" t="s">
        <v>6074</v>
      </c>
      <c r="D91" s="278">
        <v>119470868</v>
      </c>
      <c r="E91" s="279" t="s">
        <v>644</v>
      </c>
    </row>
    <row r="92" spans="2:5" ht="14.4" thickBot="1">
      <c r="B92" s="276"/>
      <c r="C92" s="277" t="s">
        <v>6075</v>
      </c>
      <c r="D92" s="278">
        <v>1137999476</v>
      </c>
      <c r="E92" s="279" t="s">
        <v>644</v>
      </c>
    </row>
    <row r="93" spans="2:5" ht="14.4" thickBot="1">
      <c r="B93" s="276"/>
      <c r="C93" s="277" t="s">
        <v>6076</v>
      </c>
      <c r="D93" s="278">
        <v>45349526</v>
      </c>
      <c r="E93" s="279" t="s">
        <v>644</v>
      </c>
    </row>
    <row r="94" spans="2:5" ht="14.4" thickBot="1">
      <c r="B94" s="276"/>
      <c r="C94" s="277" t="s">
        <v>6077</v>
      </c>
      <c r="D94" s="278">
        <v>2947199305</v>
      </c>
      <c r="E94" s="279" t="s">
        <v>644</v>
      </c>
    </row>
    <row r="95" spans="2:5" ht="14.4" thickBot="1">
      <c r="B95" s="276"/>
      <c r="C95" s="277" t="s">
        <v>6078</v>
      </c>
      <c r="D95" s="278">
        <v>74255700</v>
      </c>
      <c r="E95" s="279" t="s">
        <v>644</v>
      </c>
    </row>
    <row r="96" spans="2:5" ht="14.4" thickBot="1">
      <c r="B96" s="276"/>
      <c r="C96" s="277" t="s">
        <v>6079</v>
      </c>
      <c r="D96" s="278">
        <v>408140857</v>
      </c>
      <c r="E96" s="279" t="s">
        <v>644</v>
      </c>
    </row>
    <row r="97" spans="2:5" ht="14.4" thickBot="1">
      <c r="B97" s="276"/>
      <c r="C97" s="277" t="s">
        <v>6080</v>
      </c>
      <c r="D97" s="278">
        <v>251693383</v>
      </c>
      <c r="E97" s="279" t="s">
        <v>644</v>
      </c>
    </row>
    <row r="98" spans="2:5" ht="14.4" thickBot="1">
      <c r="B98" s="276"/>
      <c r="C98" s="277" t="s">
        <v>6081</v>
      </c>
      <c r="D98" s="278">
        <v>421477832</v>
      </c>
      <c r="E98" s="279" t="s">
        <v>644</v>
      </c>
    </row>
    <row r="99" spans="2:5" ht="14.4" thickBot="1">
      <c r="B99" s="276"/>
      <c r="C99" s="277" t="s">
        <v>6082</v>
      </c>
      <c r="D99" s="278">
        <v>105609089</v>
      </c>
      <c r="E99" s="279" t="s">
        <v>644</v>
      </c>
    </row>
    <row r="100" spans="2:5" ht="14.4" thickBot="1">
      <c r="B100" s="276"/>
      <c r="C100" s="277" t="s">
        <v>6083</v>
      </c>
      <c r="D100" s="278">
        <v>115069627</v>
      </c>
      <c r="E100" s="279" t="s">
        <v>644</v>
      </c>
    </row>
    <row r="101" spans="2:5" ht="14.4" thickBot="1">
      <c r="B101" s="276"/>
      <c r="C101" s="277" t="s">
        <v>6084</v>
      </c>
      <c r="D101" s="278">
        <v>1374434195</v>
      </c>
      <c r="E101" s="279" t="s">
        <v>644</v>
      </c>
    </row>
    <row r="102" spans="2:5" ht="14.4" thickBot="1">
      <c r="B102" s="276"/>
      <c r="C102" s="277" t="s">
        <v>6085</v>
      </c>
      <c r="D102" s="278">
        <v>34135584</v>
      </c>
      <c r="E102" s="279" t="s">
        <v>644</v>
      </c>
    </row>
    <row r="103" spans="2:5" ht="14.4" thickBot="1">
      <c r="B103" s="276"/>
      <c r="C103" s="277" t="s">
        <v>6086</v>
      </c>
      <c r="D103" s="278">
        <v>1568669441</v>
      </c>
      <c r="E103" s="279" t="s">
        <v>644</v>
      </c>
    </row>
    <row r="104" spans="2:5" ht="14.4" thickBot="1">
      <c r="B104" s="276"/>
      <c r="C104" s="277" t="s">
        <v>6087</v>
      </c>
      <c r="D104" s="278">
        <v>454886211</v>
      </c>
      <c r="E104" s="279" t="s">
        <v>644</v>
      </c>
    </row>
    <row r="105" spans="2:5" ht="14.4" thickBot="1">
      <c r="B105" s="276"/>
      <c r="C105" s="277" t="s">
        <v>6088</v>
      </c>
      <c r="D105" s="278">
        <v>54840000</v>
      </c>
      <c r="E105" s="279" t="s">
        <v>644</v>
      </c>
    </row>
    <row r="106" spans="2:5" ht="14.4" thickBot="1">
      <c r="B106" s="276"/>
      <c r="C106" s="277" t="s">
        <v>6089</v>
      </c>
      <c r="D106" s="278">
        <v>56802862</v>
      </c>
      <c r="E106" s="279" t="s">
        <v>644</v>
      </c>
    </row>
    <row r="107" spans="2:5" ht="14.4" thickBot="1">
      <c r="B107" s="276"/>
      <c r="C107" s="277" t="s">
        <v>6090</v>
      </c>
      <c r="D107" s="278">
        <v>47111091</v>
      </c>
      <c r="E107" s="279" t="s">
        <v>644</v>
      </c>
    </row>
    <row r="108" spans="2:5" ht="14.4" thickBot="1">
      <c r="B108" s="276"/>
      <c r="C108" s="277" t="s">
        <v>6091</v>
      </c>
      <c r="D108" s="278">
        <v>151035684</v>
      </c>
      <c r="E108" s="279" t="s">
        <v>644</v>
      </c>
    </row>
    <row r="109" spans="2:5" ht="14.4" thickBot="1">
      <c r="B109" s="276"/>
      <c r="C109" s="277" t="s">
        <v>6092</v>
      </c>
      <c r="D109" s="278">
        <v>377137365</v>
      </c>
      <c r="E109" s="279" t="s">
        <v>644</v>
      </c>
    </row>
    <row r="110" spans="2:5" ht="14.4" thickBot="1">
      <c r="B110" s="276"/>
      <c r="C110" s="277" t="s">
        <v>6093</v>
      </c>
      <c r="D110" s="278">
        <v>394924807</v>
      </c>
      <c r="E110" s="279" t="s">
        <v>644</v>
      </c>
    </row>
    <row r="111" spans="2:5" ht="14.4" thickBot="1">
      <c r="B111" s="276"/>
      <c r="C111" s="277" t="s">
        <v>6094</v>
      </c>
      <c r="D111" s="278">
        <v>32617866</v>
      </c>
      <c r="E111" s="279" t="s">
        <v>644</v>
      </c>
    </row>
    <row r="112" spans="2:5" ht="14.4" thickBot="1">
      <c r="B112" s="276"/>
      <c r="C112" s="277" t="s">
        <v>6095</v>
      </c>
      <c r="D112" s="278">
        <v>309166478</v>
      </c>
      <c r="E112" s="279" t="s">
        <v>644</v>
      </c>
    </row>
    <row r="113" spans="2:5" ht="14.4" thickBot="1">
      <c r="B113" s="276"/>
      <c r="C113" s="277" t="s">
        <v>6051</v>
      </c>
      <c r="D113" s="278">
        <v>394158719</v>
      </c>
      <c r="E113" s="279" t="s">
        <v>644</v>
      </c>
    </row>
    <row r="114" spans="2:5" ht="14.4" thickBot="1">
      <c r="B114" s="276"/>
      <c r="C114" s="277" t="s">
        <v>6096</v>
      </c>
      <c r="D114" s="278">
        <v>154358101</v>
      </c>
      <c r="E114" s="279" t="s">
        <v>644</v>
      </c>
    </row>
    <row r="115" spans="2:5" ht="14.4" thickBot="1">
      <c r="B115" s="276"/>
      <c r="C115" s="277" t="s">
        <v>6097</v>
      </c>
      <c r="D115" s="278">
        <v>165127765</v>
      </c>
      <c r="E115" s="279" t="s">
        <v>644</v>
      </c>
    </row>
    <row r="116" spans="2:5" ht="14.4" thickBot="1">
      <c r="B116" s="276"/>
      <c r="C116" s="277" t="s">
        <v>6098</v>
      </c>
      <c r="D116" s="278">
        <v>111585074</v>
      </c>
      <c r="E116" s="279" t="s">
        <v>644</v>
      </c>
    </row>
    <row r="117" spans="2:5" ht="14.4" thickBot="1">
      <c r="B117" s="276"/>
      <c r="C117" s="277" t="s">
        <v>6099</v>
      </c>
      <c r="D117" s="278">
        <v>139971190</v>
      </c>
      <c r="E117" s="279" t="s">
        <v>644</v>
      </c>
    </row>
    <row r="118" spans="2:5" ht="14.4" thickBot="1">
      <c r="B118" s="276"/>
      <c r="C118" s="277" t="s">
        <v>6100</v>
      </c>
      <c r="D118" s="278">
        <v>27894697</v>
      </c>
      <c r="E118" s="279" t="s">
        <v>644</v>
      </c>
    </row>
    <row r="119" spans="2:5" ht="14.4" thickBot="1">
      <c r="B119" s="276"/>
      <c r="C119" s="277" t="s">
        <v>6101</v>
      </c>
      <c r="D119" s="278">
        <v>1384621278</v>
      </c>
      <c r="E119" s="279" t="s">
        <v>644</v>
      </c>
    </row>
    <row r="120" spans="2:5" ht="14.4" thickBot="1">
      <c r="B120" s="276"/>
      <c r="C120" s="277" t="s">
        <v>6102</v>
      </c>
      <c r="D120" s="278">
        <v>44549195</v>
      </c>
      <c r="E120" s="279" t="s">
        <v>644</v>
      </c>
    </row>
    <row r="121" spans="2:5" ht="14.4" thickBot="1">
      <c r="B121" s="276"/>
      <c r="C121" s="277" t="s">
        <v>6103</v>
      </c>
      <c r="D121" s="278">
        <v>2219705014</v>
      </c>
      <c r="E121" s="279" t="s">
        <v>644</v>
      </c>
    </row>
    <row r="122" spans="2:5" ht="14.4" thickBot="1">
      <c r="B122" s="276"/>
      <c r="C122" s="277" t="s">
        <v>6104</v>
      </c>
      <c r="D122" s="278">
        <v>454436114</v>
      </c>
      <c r="E122" s="279" t="s">
        <v>644</v>
      </c>
    </row>
    <row r="123" spans="2:5" ht="14.4" thickBot="1">
      <c r="B123" s="276"/>
      <c r="C123" s="277" t="s">
        <v>6105</v>
      </c>
      <c r="D123" s="278">
        <v>57746799</v>
      </c>
      <c r="E123" s="279" t="s">
        <v>644</v>
      </c>
    </row>
    <row r="124" spans="2:5" ht="14.4" thickBot="1">
      <c r="B124" s="276"/>
      <c r="C124" s="277" t="s">
        <v>6106</v>
      </c>
      <c r="D124" s="278">
        <v>348399856</v>
      </c>
      <c r="E124" s="279" t="s">
        <v>644</v>
      </c>
    </row>
    <row r="125" spans="2:5" ht="14.4" thickBot="1">
      <c r="B125" s="276"/>
      <c r="C125" s="277" t="s">
        <v>6107</v>
      </c>
      <c r="D125" s="278">
        <v>179364599</v>
      </c>
      <c r="E125" s="279" t="s">
        <v>644</v>
      </c>
    </row>
    <row r="126" spans="2:5" ht="14.4" thickBot="1">
      <c r="B126" s="276"/>
      <c r="C126" s="277" t="s">
        <v>6108</v>
      </c>
      <c r="D126" s="278">
        <v>44277263</v>
      </c>
      <c r="E126" s="279" t="s">
        <v>644</v>
      </c>
    </row>
    <row r="127" spans="2:5" ht="14.4" thickBot="1">
      <c r="B127" s="276"/>
      <c r="C127" s="277" t="s">
        <v>6109</v>
      </c>
      <c r="D127" s="278">
        <v>329554604</v>
      </c>
      <c r="E127" s="279" t="s">
        <v>644</v>
      </c>
    </row>
    <row r="128" spans="2:5" ht="14.4" thickBot="1">
      <c r="B128" s="276"/>
      <c r="C128" s="277" t="s">
        <v>6110</v>
      </c>
      <c r="D128" s="278">
        <v>56119441</v>
      </c>
      <c r="E128" s="279" t="s">
        <v>644</v>
      </c>
    </row>
    <row r="129" spans="2:5" ht="14.4" thickBot="1">
      <c r="B129" s="276"/>
      <c r="C129" s="277" t="s">
        <v>6111</v>
      </c>
      <c r="D129" s="278">
        <v>1759851114</v>
      </c>
      <c r="E129" s="279" t="s">
        <v>644</v>
      </c>
    </row>
    <row r="130" spans="2:5" ht="14.4" thickBot="1">
      <c r="B130" s="276"/>
      <c r="C130" s="277" t="s">
        <v>6112</v>
      </c>
      <c r="D130" s="278">
        <v>33970464</v>
      </c>
      <c r="E130" s="279" t="s">
        <v>644</v>
      </c>
    </row>
    <row r="131" spans="2:5" ht="14.4" thickBot="1">
      <c r="B131" s="276"/>
      <c r="C131" s="277" t="s">
        <v>6113</v>
      </c>
      <c r="D131" s="278">
        <v>37132960</v>
      </c>
      <c r="E131" s="279" t="s">
        <v>644</v>
      </c>
    </row>
    <row r="132" spans="2:5" ht="14.4" thickBot="1">
      <c r="B132" s="276"/>
      <c r="C132" s="277" t="s">
        <v>6114</v>
      </c>
      <c r="D132" s="278">
        <v>196842537</v>
      </c>
      <c r="E132" s="279" t="s">
        <v>644</v>
      </c>
    </row>
    <row r="133" spans="2:5" ht="14.4" thickBot="1">
      <c r="B133" s="276"/>
      <c r="C133" s="277" t="s">
        <v>6115</v>
      </c>
      <c r="D133" s="278">
        <v>165719177</v>
      </c>
      <c r="E133" s="279" t="s">
        <v>644</v>
      </c>
    </row>
    <row r="134" spans="2:5" ht="14.4" thickBot="1">
      <c r="B134" s="276"/>
      <c r="C134" s="277" t="s">
        <v>6116</v>
      </c>
      <c r="D134" s="278">
        <v>967588518</v>
      </c>
      <c r="E134" s="279" t="s">
        <v>644</v>
      </c>
    </row>
    <row r="135" spans="2:5" ht="14.4" thickBot="1">
      <c r="B135" s="276"/>
      <c r="C135" s="277" t="s">
        <v>6117</v>
      </c>
      <c r="D135" s="278">
        <v>172523736</v>
      </c>
      <c r="E135" s="279" t="s">
        <v>644</v>
      </c>
    </row>
    <row r="136" spans="2:5" ht="14.4" thickBot="1">
      <c r="B136" s="276"/>
      <c r="C136" s="277" t="s">
        <v>6118</v>
      </c>
      <c r="D136" s="278">
        <v>47953531</v>
      </c>
      <c r="E136" s="279" t="s">
        <v>644</v>
      </c>
    </row>
    <row r="137" spans="2:5" ht="14.4" thickBot="1">
      <c r="B137" s="276"/>
      <c r="C137" s="277" t="s">
        <v>6119</v>
      </c>
      <c r="D137" s="278">
        <v>134357203</v>
      </c>
      <c r="E137" s="279" t="s">
        <v>644</v>
      </c>
    </row>
    <row r="138" spans="2:5" ht="14.4" thickBot="1">
      <c r="B138" s="276"/>
      <c r="C138" s="277" t="s">
        <v>6120</v>
      </c>
      <c r="D138" s="278">
        <v>133536268</v>
      </c>
      <c r="E138" s="279" t="s">
        <v>644</v>
      </c>
    </row>
    <row r="139" spans="2:5" ht="14.4" thickBot="1">
      <c r="B139" s="276"/>
      <c r="C139" s="277" t="s">
        <v>6121</v>
      </c>
      <c r="D139" s="278">
        <v>295848545</v>
      </c>
      <c r="E139" s="279" t="s">
        <v>644</v>
      </c>
    </row>
    <row r="140" spans="2:5" ht="14.4" thickBot="1">
      <c r="B140" s="276"/>
      <c r="C140" s="277" t="s">
        <v>6122</v>
      </c>
      <c r="D140" s="278">
        <v>818983133</v>
      </c>
      <c r="E140" s="279" t="s">
        <v>644</v>
      </c>
    </row>
    <row r="141" spans="2:5" ht="14.4" thickBot="1">
      <c r="B141" s="276"/>
      <c r="C141" s="277" t="s">
        <v>6123</v>
      </c>
      <c r="D141" s="278">
        <v>36802521</v>
      </c>
      <c r="E141" s="279" t="s">
        <v>644</v>
      </c>
    </row>
    <row r="142" spans="2:5" ht="14.4" thickBot="1">
      <c r="B142" s="276"/>
      <c r="C142" s="277" t="s">
        <v>6124</v>
      </c>
      <c r="D142" s="278">
        <v>184026516</v>
      </c>
      <c r="E142" s="279" t="s">
        <v>644</v>
      </c>
    </row>
    <row r="143" spans="2:5" ht="14.4" thickBot="1">
      <c r="B143" s="276"/>
      <c r="C143" s="277" t="s">
        <v>6125</v>
      </c>
      <c r="D143" s="278">
        <v>108632070</v>
      </c>
      <c r="E143" s="279" t="s">
        <v>644</v>
      </c>
    </row>
    <row r="144" spans="2:5" ht="14.4" thickBot="1">
      <c r="B144" s="276"/>
      <c r="C144" s="277" t="s">
        <v>6126</v>
      </c>
      <c r="D144" s="278">
        <v>271940989</v>
      </c>
      <c r="E144" s="279" t="s">
        <v>644</v>
      </c>
    </row>
    <row r="145" spans="2:5" ht="14.4" thickBot="1">
      <c r="B145" s="276"/>
      <c r="C145" s="277" t="s">
        <v>6127</v>
      </c>
      <c r="D145" s="278">
        <v>46247897</v>
      </c>
      <c r="E145" s="279" t="s">
        <v>644</v>
      </c>
    </row>
    <row r="146" spans="2:5" ht="14.4" thickBot="1">
      <c r="B146" s="276"/>
      <c r="C146" s="277" t="s">
        <v>6128</v>
      </c>
      <c r="D146" s="278">
        <v>763982609</v>
      </c>
      <c r="E146" s="279" t="s">
        <v>644</v>
      </c>
    </row>
    <row r="147" spans="2:5" ht="14.4" thickBot="1">
      <c r="B147" s="276"/>
      <c r="C147" s="277" t="s">
        <v>6129</v>
      </c>
      <c r="D147" s="278">
        <v>271193807</v>
      </c>
      <c r="E147" s="279" t="s">
        <v>644</v>
      </c>
    </row>
    <row r="148" spans="2:5" ht="14.4" thickBot="1">
      <c r="B148" s="276"/>
      <c r="C148" s="277" t="s">
        <v>6130</v>
      </c>
      <c r="D148" s="278">
        <v>1586171076</v>
      </c>
      <c r="E148" s="279" t="s">
        <v>644</v>
      </c>
    </row>
    <row r="149" spans="2:5" ht="14.4" thickBot="1">
      <c r="B149" s="276"/>
      <c r="C149" s="277" t="s">
        <v>6131</v>
      </c>
      <c r="D149" s="278">
        <v>60715416</v>
      </c>
      <c r="E149" s="279" t="s">
        <v>644</v>
      </c>
    </row>
    <row r="150" spans="2:5" ht="14.4" thickBot="1">
      <c r="B150" s="276"/>
      <c r="C150" s="277" t="s">
        <v>6132</v>
      </c>
      <c r="D150" s="278">
        <v>29380213</v>
      </c>
      <c r="E150" s="279" t="s">
        <v>644</v>
      </c>
    </row>
    <row r="151" spans="2:5" ht="14.4" thickBot="1">
      <c r="B151" s="276"/>
      <c r="C151" s="277" t="s">
        <v>6133</v>
      </c>
      <c r="D151" s="278">
        <v>215098868</v>
      </c>
      <c r="E151" s="279" t="s">
        <v>644</v>
      </c>
    </row>
    <row r="152" spans="2:5" ht="14.4" thickBot="1">
      <c r="B152" s="276"/>
      <c r="C152" s="277" t="s">
        <v>6134</v>
      </c>
      <c r="D152" s="278">
        <v>47755040</v>
      </c>
      <c r="E152" s="279" t="s">
        <v>644</v>
      </c>
    </row>
    <row r="153" spans="2:5" ht="14.4" thickBot="1">
      <c r="B153" s="276"/>
      <c r="C153" s="277" t="s">
        <v>6135</v>
      </c>
      <c r="D153" s="278">
        <v>30598511</v>
      </c>
      <c r="E153" s="279" t="s">
        <v>644</v>
      </c>
    </row>
    <row r="154" spans="2:5" ht="14.4" thickBot="1">
      <c r="B154" s="276"/>
      <c r="C154" s="277" t="s">
        <v>6136</v>
      </c>
      <c r="D154" s="278">
        <v>45963137</v>
      </c>
      <c r="E154" s="279" t="s">
        <v>644</v>
      </c>
    </row>
    <row r="155" spans="2:5" ht="14.4" thickBot="1">
      <c r="B155" s="276"/>
      <c r="C155" s="277" t="s">
        <v>6137</v>
      </c>
      <c r="D155" s="278">
        <v>71512813</v>
      </c>
      <c r="E155" s="279" t="s">
        <v>644</v>
      </c>
    </row>
    <row r="156" spans="2:5" ht="14.4" thickBot="1">
      <c r="B156" s="276"/>
      <c r="C156" s="277" t="s">
        <v>6138</v>
      </c>
      <c r="D156" s="278">
        <v>55154250</v>
      </c>
      <c r="E156" s="279" t="s">
        <v>644</v>
      </c>
    </row>
    <row r="157" spans="2:5" ht="14.4" thickBot="1">
      <c r="B157" s="276"/>
      <c r="C157" s="277" t="s">
        <v>6139</v>
      </c>
      <c r="D157" s="278">
        <v>31933640</v>
      </c>
      <c r="E157" s="279" t="s">
        <v>644</v>
      </c>
    </row>
    <row r="158" spans="2:5" ht="14.4" thickBot="1">
      <c r="B158" s="276"/>
      <c r="C158" s="277" t="s">
        <v>6140</v>
      </c>
      <c r="D158" s="278">
        <v>48497269</v>
      </c>
      <c r="E158" s="279" t="s">
        <v>644</v>
      </c>
    </row>
    <row r="159" spans="2:5" ht="14.4" thickBot="1">
      <c r="B159" s="276"/>
      <c r="C159" s="277" t="s">
        <v>6141</v>
      </c>
      <c r="D159" s="278">
        <v>285803707</v>
      </c>
      <c r="E159" s="279" t="s">
        <v>644</v>
      </c>
    </row>
    <row r="160" spans="2:5" ht="14.4" thickBot="1">
      <c r="B160" s="276"/>
      <c r="C160" s="277" t="s">
        <v>6142</v>
      </c>
      <c r="D160" s="278">
        <v>30234449</v>
      </c>
      <c r="E160" s="279" t="s">
        <v>644</v>
      </c>
    </row>
    <row r="161" spans="2:5" ht="14.4" thickBot="1">
      <c r="B161" s="276"/>
      <c r="C161" s="277" t="s">
        <v>6143</v>
      </c>
      <c r="D161" s="278">
        <v>47814146</v>
      </c>
      <c r="E161" s="279" t="s">
        <v>644</v>
      </c>
    </row>
    <row r="162" spans="2:5" ht="14.4" thickBot="1">
      <c r="B162" s="276"/>
      <c r="C162" s="277" t="s">
        <v>6144</v>
      </c>
      <c r="D162" s="278">
        <v>28375348</v>
      </c>
      <c r="E162" s="279" t="s">
        <v>644</v>
      </c>
    </row>
    <row r="163" spans="2:5" ht="14.4" thickBot="1">
      <c r="B163" s="276"/>
      <c r="C163" s="277" t="s">
        <v>6145</v>
      </c>
      <c r="D163" s="278">
        <v>34703197</v>
      </c>
      <c r="E163" s="279" t="s">
        <v>644</v>
      </c>
    </row>
    <row r="164" spans="2:5" ht="14.4" thickBot="1">
      <c r="B164" s="276"/>
      <c r="C164" s="277" t="s">
        <v>6146</v>
      </c>
      <c r="D164" s="278">
        <v>3422154496</v>
      </c>
      <c r="E164" s="279" t="s">
        <v>644</v>
      </c>
    </row>
    <row r="165" spans="2:5" ht="14.4" thickBot="1">
      <c r="B165" s="276"/>
      <c r="C165" s="277" t="s">
        <v>6147</v>
      </c>
      <c r="D165" s="278">
        <v>81110441</v>
      </c>
      <c r="E165" s="279" t="s">
        <v>644</v>
      </c>
    </row>
    <row r="166" spans="2:5" ht="14.4" thickBot="1">
      <c r="B166" s="276"/>
      <c r="C166" s="277" t="s">
        <v>6148</v>
      </c>
      <c r="D166" s="278">
        <v>26808180</v>
      </c>
      <c r="E166" s="279" t="s">
        <v>644</v>
      </c>
    </row>
    <row r="167" spans="2:5" ht="14.4" thickBot="1">
      <c r="B167" s="276"/>
      <c r="C167" s="277" t="s">
        <v>6149</v>
      </c>
      <c r="D167" s="278">
        <v>535647890</v>
      </c>
      <c r="E167" s="279" t="s">
        <v>644</v>
      </c>
    </row>
    <row r="168" spans="2:5" ht="14.4" thickBot="1">
      <c r="B168" s="276"/>
      <c r="C168" s="277" t="s">
        <v>6150</v>
      </c>
      <c r="D168" s="278">
        <v>447116724</v>
      </c>
      <c r="E168" s="279" t="s">
        <v>644</v>
      </c>
    </row>
    <row r="169" spans="2:5" ht="14.4" thickBot="1">
      <c r="B169" s="276"/>
      <c r="C169" s="277" t="s">
        <v>6151</v>
      </c>
      <c r="D169" s="278">
        <v>238565399</v>
      </c>
      <c r="E169" s="279" t="s">
        <v>644</v>
      </c>
    </row>
    <row r="170" spans="2:5" ht="14.4" thickBot="1">
      <c r="B170" s="276"/>
      <c r="C170" s="277" t="s">
        <v>6152</v>
      </c>
      <c r="D170" s="278">
        <v>1228843209</v>
      </c>
      <c r="E170" s="279" t="s">
        <v>644</v>
      </c>
    </row>
    <row r="171" spans="2:5" ht="14.4" thickBot="1">
      <c r="B171" s="276"/>
      <c r="C171" s="277" t="s">
        <v>6153</v>
      </c>
      <c r="D171" s="278">
        <v>931904963</v>
      </c>
      <c r="E171" s="279" t="s">
        <v>644</v>
      </c>
    </row>
    <row r="172" spans="2:5" ht="14.4" thickBot="1">
      <c r="B172" s="276"/>
      <c r="C172" s="277" t="s">
        <v>6154</v>
      </c>
      <c r="D172" s="278">
        <v>83246088</v>
      </c>
      <c r="E172" s="279" t="s">
        <v>644</v>
      </c>
    </row>
    <row r="173" spans="2:5" ht="14.4" thickBot="1">
      <c r="B173" s="276"/>
      <c r="C173" s="277" t="s">
        <v>6155</v>
      </c>
      <c r="D173" s="278">
        <v>47602676</v>
      </c>
      <c r="E173" s="279" t="s">
        <v>644</v>
      </c>
    </row>
    <row r="174" spans="2:5" ht="14.4" thickBot="1">
      <c r="B174" s="276"/>
      <c r="C174" s="277" t="s">
        <v>6156</v>
      </c>
      <c r="D174" s="278">
        <v>40143582</v>
      </c>
      <c r="E174" s="279" t="s">
        <v>644</v>
      </c>
    </row>
    <row r="175" spans="2:5" ht="14.4" thickBot="1">
      <c r="B175" s="276"/>
      <c r="C175" s="277" t="s">
        <v>6157</v>
      </c>
      <c r="D175" s="278">
        <v>72263504</v>
      </c>
      <c r="E175" s="279" t="s">
        <v>644</v>
      </c>
    </row>
    <row r="176" spans="2:5" ht="14.4" thickBot="1">
      <c r="B176" s="276"/>
      <c r="C176" s="277" t="s">
        <v>6158</v>
      </c>
      <c r="D176" s="278">
        <v>57341611</v>
      </c>
      <c r="E176" s="279" t="s">
        <v>644</v>
      </c>
    </row>
    <row r="177" spans="2:5" ht="14.4" thickBot="1">
      <c r="B177" s="276"/>
      <c r="C177" s="277" t="s">
        <v>6159</v>
      </c>
      <c r="D177" s="278">
        <v>74371925</v>
      </c>
      <c r="E177" s="279" t="s">
        <v>644</v>
      </c>
    </row>
    <row r="178" spans="2:5" ht="14.4" thickBot="1">
      <c r="B178" s="276"/>
      <c r="C178" s="277" t="s">
        <v>6160</v>
      </c>
      <c r="D178" s="278">
        <v>50361033</v>
      </c>
      <c r="E178" s="279" t="s">
        <v>644</v>
      </c>
    </row>
    <row r="179" spans="2:5" ht="14.4" thickBot="1">
      <c r="B179" s="276"/>
      <c r="C179" s="277" t="s">
        <v>6161</v>
      </c>
      <c r="D179" s="278">
        <v>404335159</v>
      </c>
      <c r="E179" s="279" t="s">
        <v>644</v>
      </c>
    </row>
    <row r="180" spans="2:5" ht="14.4" thickBot="1">
      <c r="B180" s="276"/>
      <c r="C180" s="277" t="s">
        <v>6162</v>
      </c>
      <c r="D180" s="278">
        <v>86065585</v>
      </c>
      <c r="E180" s="279" t="s">
        <v>644</v>
      </c>
    </row>
    <row r="181" spans="2:5" ht="14.4" thickBot="1">
      <c r="B181" s="276"/>
      <c r="C181" s="277" t="s">
        <v>6163</v>
      </c>
      <c r="D181" s="278">
        <v>73138105</v>
      </c>
      <c r="E181" s="279" t="s">
        <v>644</v>
      </c>
    </row>
    <row r="182" spans="2:5" ht="14.4" thickBot="1">
      <c r="B182" s="276"/>
      <c r="C182" s="277" t="s">
        <v>6164</v>
      </c>
      <c r="D182" s="278">
        <v>29478926</v>
      </c>
      <c r="E182" s="279" t="s">
        <v>644</v>
      </c>
    </row>
    <row r="183" spans="2:5" ht="14.4" thickBot="1">
      <c r="B183" s="276"/>
      <c r="C183" s="277" t="s">
        <v>6165</v>
      </c>
      <c r="D183" s="278">
        <v>155779203</v>
      </c>
      <c r="E183" s="279" t="s">
        <v>644</v>
      </c>
    </row>
    <row r="184" spans="2:5" ht="14.4" thickBot="1">
      <c r="B184" s="276" t="s">
        <v>652</v>
      </c>
      <c r="C184" s="277" t="s">
        <v>6166</v>
      </c>
      <c r="D184" s="278">
        <v>100462344</v>
      </c>
      <c r="E184" s="279" t="s">
        <v>703</v>
      </c>
    </row>
    <row r="185" spans="2:5" ht="14.4" thickBot="1">
      <c r="B185" s="276"/>
      <c r="C185" s="277" t="s">
        <v>6167</v>
      </c>
      <c r="D185" s="278">
        <v>198422633</v>
      </c>
      <c r="E185" s="279" t="s">
        <v>649</v>
      </c>
    </row>
    <row r="186" spans="2:5" ht="14.4" thickBot="1">
      <c r="B186" s="276"/>
      <c r="C186" s="277" t="s">
        <v>4872</v>
      </c>
      <c r="D186" s="278">
        <v>2316186429</v>
      </c>
      <c r="E186" s="279" t="s">
        <v>649</v>
      </c>
    </row>
    <row r="187" spans="2:5" ht="14.4" thickBot="1">
      <c r="B187" s="276"/>
      <c r="C187" s="277" t="s">
        <v>6168</v>
      </c>
      <c r="D187" s="278">
        <v>43637070</v>
      </c>
      <c r="E187" s="279" t="s">
        <v>649</v>
      </c>
    </row>
    <row r="188" spans="2:5" ht="14.4" thickBot="1">
      <c r="B188" s="276"/>
      <c r="C188" s="277" t="s">
        <v>6168</v>
      </c>
      <c r="D188" s="278">
        <v>459046989</v>
      </c>
      <c r="E188" s="279" t="s">
        <v>649</v>
      </c>
    </row>
    <row r="189" spans="2:5" ht="14.4" thickBot="1">
      <c r="B189" s="276"/>
      <c r="C189" s="277" t="s">
        <v>6169</v>
      </c>
      <c r="D189" s="278">
        <v>22958495</v>
      </c>
      <c r="E189" s="279" t="s">
        <v>649</v>
      </c>
    </row>
    <row r="190" spans="2:5" ht="14.4" thickBot="1">
      <c r="B190" s="276"/>
      <c r="C190" s="277" t="s">
        <v>6170</v>
      </c>
      <c r="D190" s="278">
        <v>47119365</v>
      </c>
      <c r="E190" s="279" t="s">
        <v>649</v>
      </c>
    </row>
    <row r="191" spans="2:5" ht="14.4" thickBot="1">
      <c r="B191" s="276"/>
      <c r="C191" s="277" t="s">
        <v>6171</v>
      </c>
      <c r="D191" s="278">
        <v>24366666</v>
      </c>
      <c r="E191" s="279" t="s">
        <v>649</v>
      </c>
    </row>
    <row r="192" spans="2:5" ht="14.4" thickBot="1">
      <c r="B192" s="276"/>
      <c r="C192" s="277" t="s">
        <v>4936</v>
      </c>
      <c r="D192" s="278">
        <v>708788109</v>
      </c>
      <c r="E192" s="279" t="s">
        <v>649</v>
      </c>
    </row>
    <row r="193" spans="2:5" ht="14.4" thickBot="1">
      <c r="B193" s="276"/>
      <c r="C193" s="277" t="s">
        <v>6167</v>
      </c>
      <c r="D193" s="278">
        <v>232085321</v>
      </c>
      <c r="E193" s="279" t="s">
        <v>649</v>
      </c>
    </row>
    <row r="194" spans="2:5" ht="14.4" thickBot="1">
      <c r="B194" s="276"/>
      <c r="C194" s="277" t="s">
        <v>6167</v>
      </c>
      <c r="D194" s="278">
        <v>3996332</v>
      </c>
      <c r="E194" s="279" t="s">
        <v>649</v>
      </c>
    </row>
    <row r="195" spans="2:5" ht="14.4" thickBot="1">
      <c r="B195" s="276"/>
      <c r="C195" s="277" t="s">
        <v>6167</v>
      </c>
      <c r="D195" s="278">
        <v>402768408</v>
      </c>
      <c r="E195" s="279" t="s">
        <v>649</v>
      </c>
    </row>
    <row r="196" spans="2:5" ht="14.4" thickBot="1">
      <c r="B196" s="276"/>
      <c r="C196" s="277" t="s">
        <v>6172</v>
      </c>
      <c r="D196" s="278">
        <v>52080297</v>
      </c>
      <c r="E196" s="279" t="s">
        <v>649</v>
      </c>
    </row>
    <row r="197" spans="2:5" ht="14.4" thickBot="1">
      <c r="B197" s="276"/>
      <c r="C197" s="277" t="s">
        <v>6170</v>
      </c>
      <c r="D197" s="278">
        <v>15085391</v>
      </c>
      <c r="E197" s="279" t="s">
        <v>649</v>
      </c>
    </row>
    <row r="198" spans="2:5" ht="14.4" thickBot="1">
      <c r="B198" s="276"/>
      <c r="C198" s="277" t="s">
        <v>6171</v>
      </c>
      <c r="D198" s="278">
        <v>22301478</v>
      </c>
      <c r="E198" s="279" t="s">
        <v>649</v>
      </c>
    </row>
    <row r="199" spans="2:5" ht="14.4" thickBot="1">
      <c r="B199" s="276"/>
      <c r="C199" s="277" t="s">
        <v>6173</v>
      </c>
      <c r="D199" s="278">
        <v>546335563</v>
      </c>
      <c r="E199" s="279" t="s">
        <v>649</v>
      </c>
    </row>
    <row r="200" spans="2:5" ht="14.4" thickBot="1">
      <c r="B200" s="276"/>
      <c r="C200" s="277" t="s">
        <v>6172</v>
      </c>
      <c r="D200" s="278">
        <v>227502416</v>
      </c>
      <c r="E200" s="279" t="s">
        <v>649</v>
      </c>
    </row>
    <row r="201" spans="2:5" ht="14.4" thickBot="1">
      <c r="B201" s="276"/>
      <c r="C201" s="277" t="s">
        <v>6167</v>
      </c>
      <c r="D201" s="278">
        <v>682079225</v>
      </c>
      <c r="E201" s="279" t="s">
        <v>649</v>
      </c>
    </row>
    <row r="202" spans="2:5" ht="14.4" thickBot="1">
      <c r="B202" s="276"/>
      <c r="C202" s="277" t="s">
        <v>6174</v>
      </c>
      <c r="D202" s="278">
        <v>216203077</v>
      </c>
      <c r="E202" s="279" t="s">
        <v>649</v>
      </c>
    </row>
    <row r="203" spans="2:5" ht="14.4" thickBot="1">
      <c r="B203" s="276"/>
      <c r="C203" s="277" t="s">
        <v>4936</v>
      </c>
      <c r="D203" s="278">
        <v>157837742</v>
      </c>
      <c r="E203" s="279" t="s">
        <v>649</v>
      </c>
    </row>
    <row r="204" spans="2:5" ht="14.4" thickBot="1">
      <c r="B204" s="276"/>
      <c r="C204" s="277" t="s">
        <v>4936</v>
      </c>
      <c r="D204" s="278">
        <v>2119335447</v>
      </c>
      <c r="E204" s="279" t="s">
        <v>649</v>
      </c>
    </row>
    <row r="205" spans="2:5" ht="14.4" thickBot="1">
      <c r="B205" s="276"/>
      <c r="C205" s="277" t="s">
        <v>4872</v>
      </c>
      <c r="D205" s="278">
        <v>1917864316</v>
      </c>
      <c r="E205" s="279" t="s">
        <v>649</v>
      </c>
    </row>
    <row r="206" spans="2:5" ht="14.4" thickBot="1">
      <c r="B206" s="276"/>
      <c r="C206" s="277" t="s">
        <v>6168</v>
      </c>
      <c r="D206" s="278">
        <v>306934034</v>
      </c>
      <c r="E206" s="279" t="s">
        <v>649</v>
      </c>
    </row>
    <row r="207" spans="2:5" ht="14.4" thickBot="1">
      <c r="B207" s="276"/>
      <c r="C207" s="277" t="s">
        <v>6173</v>
      </c>
      <c r="D207" s="278">
        <v>492427575</v>
      </c>
      <c r="E207" s="279" t="s">
        <v>649</v>
      </c>
    </row>
    <row r="208" spans="2:5" ht="14.4" thickBot="1">
      <c r="B208" s="276"/>
      <c r="C208" s="277" t="s">
        <v>6174</v>
      </c>
      <c r="D208" s="278">
        <v>57778386</v>
      </c>
      <c r="E208" s="279" t="s">
        <v>649</v>
      </c>
    </row>
    <row r="209" spans="2:5" ht="14.4" thickBot="1">
      <c r="B209" s="276"/>
      <c r="C209" s="277" t="s">
        <v>6170</v>
      </c>
      <c r="D209" s="278">
        <v>13569981</v>
      </c>
      <c r="E209" s="279" t="s">
        <v>649</v>
      </c>
    </row>
    <row r="210" spans="2:5" ht="14.4" thickBot="1">
      <c r="B210" s="276"/>
      <c r="C210" s="277" t="s">
        <v>6168</v>
      </c>
      <c r="D210" s="278">
        <v>10157324</v>
      </c>
      <c r="E210" s="279" t="s">
        <v>649</v>
      </c>
    </row>
    <row r="211" spans="2:5" ht="14.4" thickBot="1">
      <c r="B211" s="276"/>
      <c r="C211" s="277" t="s">
        <v>6168</v>
      </c>
      <c r="D211" s="278">
        <v>270910872</v>
      </c>
      <c r="E211" s="279" t="s">
        <v>649</v>
      </c>
    </row>
    <row r="212" spans="2:5" ht="14.4" thickBot="1">
      <c r="B212" s="276"/>
      <c r="C212" s="277" t="s">
        <v>4872</v>
      </c>
      <c r="D212" s="278">
        <v>1468489979</v>
      </c>
      <c r="E212" s="279" t="s">
        <v>649</v>
      </c>
    </row>
    <row r="213" spans="2:5" ht="14.4" thickBot="1">
      <c r="B213" s="276"/>
      <c r="C213" s="277" t="s">
        <v>4936</v>
      </c>
      <c r="D213" s="278">
        <v>169880088</v>
      </c>
      <c r="E213" s="279" t="s">
        <v>649</v>
      </c>
    </row>
    <row r="214" spans="2:5" ht="14.4" thickBot="1">
      <c r="B214" s="276"/>
      <c r="C214" s="277" t="s">
        <v>6175</v>
      </c>
      <c r="D214" s="278">
        <v>2396079</v>
      </c>
      <c r="E214" s="279" t="s">
        <v>649</v>
      </c>
    </row>
    <row r="215" spans="2:5" ht="14.4" thickBot="1">
      <c r="B215" s="276"/>
      <c r="C215" s="277" t="s">
        <v>6171</v>
      </c>
      <c r="D215" s="278">
        <v>2824698</v>
      </c>
      <c r="E215" s="279" t="s">
        <v>649</v>
      </c>
    </row>
    <row r="216" spans="2:5" ht="14.4" thickBot="1">
      <c r="B216" s="276"/>
      <c r="C216" s="277" t="s">
        <v>6176</v>
      </c>
      <c r="D216" s="278">
        <v>10164434</v>
      </c>
      <c r="E216" s="279" t="s">
        <v>649</v>
      </c>
    </row>
    <row r="217" spans="2:5" ht="14.4" thickBot="1">
      <c r="B217" s="276"/>
      <c r="C217" s="277" t="s">
        <v>6171</v>
      </c>
      <c r="D217" s="278">
        <v>2828979</v>
      </c>
      <c r="E217" s="279" t="s">
        <v>649</v>
      </c>
    </row>
    <row r="218" spans="2:5" ht="14.4" thickBot="1">
      <c r="B218" s="276"/>
      <c r="C218" s="277" t="s">
        <v>6171</v>
      </c>
      <c r="D218" s="278">
        <v>609201</v>
      </c>
      <c r="E218" s="279" t="s">
        <v>649</v>
      </c>
    </row>
    <row r="219" spans="2:5" ht="14.4" thickBot="1">
      <c r="B219" s="276"/>
      <c r="C219" s="277" t="s">
        <v>6171</v>
      </c>
      <c r="D219" s="278">
        <v>1727685</v>
      </c>
      <c r="E219" s="279" t="s">
        <v>649</v>
      </c>
    </row>
    <row r="220" spans="2:5" ht="14.4" thickBot="1">
      <c r="B220" s="276"/>
      <c r="C220" s="277" t="s">
        <v>6174</v>
      </c>
      <c r="D220" s="278">
        <v>326510590</v>
      </c>
      <c r="E220" s="279" t="s">
        <v>649</v>
      </c>
    </row>
    <row r="221" spans="2:5" ht="14.4" thickBot="1">
      <c r="B221" s="276"/>
      <c r="C221" s="277" t="s">
        <v>6174</v>
      </c>
      <c r="D221" s="278">
        <v>273423831</v>
      </c>
      <c r="E221" s="279" t="s">
        <v>649</v>
      </c>
    </row>
    <row r="222" spans="2:5" ht="14.4" thickBot="1">
      <c r="B222" s="276"/>
      <c r="C222" s="277" t="s">
        <v>6177</v>
      </c>
      <c r="D222" s="278">
        <v>881535</v>
      </c>
      <c r="E222" s="279" t="s">
        <v>649</v>
      </c>
    </row>
    <row r="223" spans="2:5" ht="14.4" thickBot="1">
      <c r="B223" s="276"/>
      <c r="C223" s="277" t="s">
        <v>6167</v>
      </c>
      <c r="D223" s="278">
        <v>341610262</v>
      </c>
      <c r="E223" s="279" t="s">
        <v>649</v>
      </c>
    </row>
    <row r="224" spans="2:5" ht="14.4" thickBot="1">
      <c r="B224" s="276"/>
      <c r="C224" s="277" t="s">
        <v>6167</v>
      </c>
      <c r="D224" s="278">
        <v>26600111</v>
      </c>
      <c r="E224" s="279" t="s">
        <v>649</v>
      </c>
    </row>
    <row r="225" spans="2:5" ht="14.4" thickBot="1">
      <c r="B225" s="276"/>
      <c r="C225" s="277" t="s">
        <v>6167</v>
      </c>
      <c r="D225" s="278">
        <v>2684540</v>
      </c>
      <c r="E225" s="279" t="s">
        <v>649</v>
      </c>
    </row>
    <row r="226" spans="2:5" ht="14.4" thickBot="1">
      <c r="B226" s="276"/>
      <c r="C226" s="277" t="s">
        <v>6167</v>
      </c>
      <c r="D226" s="278">
        <v>169049999</v>
      </c>
      <c r="E226" s="279" t="s">
        <v>649</v>
      </c>
    </row>
    <row r="227" spans="2:5" ht="14.4" thickBot="1">
      <c r="B227" s="276"/>
      <c r="C227" s="277" t="s">
        <v>6167</v>
      </c>
      <c r="D227" s="278">
        <v>1102911994</v>
      </c>
      <c r="E227" s="279" t="s">
        <v>649</v>
      </c>
    </row>
    <row r="228" spans="2:5" ht="14.4" thickBot="1">
      <c r="B228" s="276"/>
      <c r="C228" s="277" t="s">
        <v>6168</v>
      </c>
      <c r="D228" s="278">
        <v>276952823</v>
      </c>
      <c r="E228" s="279" t="s">
        <v>649</v>
      </c>
    </row>
    <row r="229" spans="2:5" ht="14.4" thickBot="1">
      <c r="B229" s="276"/>
      <c r="C229" s="277" t="s">
        <v>4872</v>
      </c>
      <c r="D229" s="278">
        <v>1461573820</v>
      </c>
      <c r="E229" s="279" t="s">
        <v>649</v>
      </c>
    </row>
    <row r="230" spans="2:5" ht="14.4" thickBot="1">
      <c r="B230" s="276"/>
      <c r="C230" s="277" t="s">
        <v>6178</v>
      </c>
      <c r="D230" s="278">
        <v>11225411</v>
      </c>
      <c r="E230" s="279" t="s">
        <v>649</v>
      </c>
    </row>
    <row r="231" spans="2:5" ht="14.4" thickBot="1">
      <c r="B231" s="276"/>
      <c r="C231" s="277" t="s">
        <v>6167</v>
      </c>
      <c r="D231" s="278">
        <v>114125160</v>
      </c>
      <c r="E231" s="279" t="s">
        <v>649</v>
      </c>
    </row>
    <row r="232" spans="2:5" ht="14.4" thickBot="1">
      <c r="B232" s="276"/>
      <c r="C232" s="277" t="s">
        <v>6171</v>
      </c>
      <c r="D232" s="278">
        <v>7748050</v>
      </c>
      <c r="E232" s="279" t="s">
        <v>649</v>
      </c>
    </row>
    <row r="233" spans="2:5" ht="14.4" thickBot="1">
      <c r="B233" s="276"/>
      <c r="C233" s="277" t="s">
        <v>4936</v>
      </c>
      <c r="D233" s="278">
        <v>867002382</v>
      </c>
      <c r="E233" s="279" t="s">
        <v>649</v>
      </c>
    </row>
    <row r="234" spans="2:5" ht="14.4" thickBot="1">
      <c r="B234" s="276"/>
      <c r="C234" s="277" t="s">
        <v>6175</v>
      </c>
      <c r="D234" s="278">
        <v>8638412</v>
      </c>
      <c r="E234" s="279" t="s">
        <v>649</v>
      </c>
    </row>
    <row r="235" spans="2:5" ht="14.4" thickBot="1">
      <c r="B235" s="276"/>
      <c r="C235" s="277" t="s">
        <v>6174</v>
      </c>
      <c r="D235" s="278">
        <v>69557228</v>
      </c>
      <c r="E235" s="279" t="s">
        <v>649</v>
      </c>
    </row>
    <row r="236" spans="2:5" ht="14.4" thickBot="1">
      <c r="B236" s="276"/>
      <c r="C236" s="277" t="s">
        <v>6172</v>
      </c>
      <c r="D236" s="278">
        <v>13420880</v>
      </c>
      <c r="E236" s="279" t="s">
        <v>649</v>
      </c>
    </row>
    <row r="237" spans="2:5" ht="14.4" thickBot="1">
      <c r="B237" s="276"/>
      <c r="C237" s="277" t="s">
        <v>6170</v>
      </c>
      <c r="D237" s="278">
        <v>9584417</v>
      </c>
      <c r="E237" s="279" t="s">
        <v>649</v>
      </c>
    </row>
    <row r="238" spans="2:5" ht="14.4" thickBot="1">
      <c r="B238" s="276"/>
      <c r="C238" s="277" t="s">
        <v>6167</v>
      </c>
      <c r="D238" s="278">
        <v>221891711</v>
      </c>
      <c r="E238" s="279" t="s">
        <v>649</v>
      </c>
    </row>
    <row r="239" spans="2:5" ht="14.4" thickBot="1">
      <c r="B239" s="276"/>
      <c r="C239" s="277" t="s">
        <v>4936</v>
      </c>
      <c r="D239" s="278">
        <v>819530276</v>
      </c>
      <c r="E239" s="279" t="s">
        <v>649</v>
      </c>
    </row>
    <row r="240" spans="2:5" ht="14.4" thickBot="1">
      <c r="B240" s="276"/>
      <c r="C240" s="277" t="s">
        <v>6179</v>
      </c>
      <c r="D240" s="278">
        <v>199925855</v>
      </c>
      <c r="E240" s="279" t="s">
        <v>649</v>
      </c>
    </row>
    <row r="241" spans="2:5" ht="14.4" thickBot="1">
      <c r="B241" s="276"/>
      <c r="C241" s="277" t="s">
        <v>6167</v>
      </c>
      <c r="D241" s="278">
        <v>19458707</v>
      </c>
      <c r="E241" s="279" t="s">
        <v>649</v>
      </c>
    </row>
    <row r="242" spans="2:5" ht="14.4" thickBot="1">
      <c r="B242" s="276"/>
      <c r="C242" s="277" t="s">
        <v>6167</v>
      </c>
      <c r="D242" s="278">
        <v>93114512</v>
      </c>
      <c r="E242" s="279" t="s">
        <v>649</v>
      </c>
    </row>
    <row r="243" spans="2:5" ht="14.4" thickBot="1">
      <c r="B243" s="276"/>
      <c r="C243" s="277" t="s">
        <v>6167</v>
      </c>
      <c r="D243" s="278">
        <v>98754969</v>
      </c>
      <c r="E243" s="279" t="s">
        <v>649</v>
      </c>
    </row>
    <row r="244" spans="2:5" ht="14.4" thickBot="1">
      <c r="B244" s="276"/>
      <c r="C244" s="277" t="s">
        <v>6168</v>
      </c>
      <c r="D244" s="278">
        <v>260761015</v>
      </c>
      <c r="E244" s="279" t="s">
        <v>649</v>
      </c>
    </row>
    <row r="245" spans="2:5" ht="14.4" thickBot="1">
      <c r="B245" s="276"/>
      <c r="C245" s="277" t="s">
        <v>4872</v>
      </c>
      <c r="D245" s="278">
        <v>1330845138</v>
      </c>
      <c r="E245" s="279" t="s">
        <v>649</v>
      </c>
    </row>
    <row r="246" spans="2:5" ht="14.4" thickBot="1">
      <c r="B246" s="276"/>
      <c r="C246" s="277" t="s">
        <v>6180</v>
      </c>
      <c r="D246" s="278">
        <v>262493</v>
      </c>
      <c r="E246" s="279" t="s">
        <v>649</v>
      </c>
    </row>
    <row r="247" spans="2:5" ht="14.4" thickBot="1">
      <c r="B247" s="276"/>
      <c r="C247" s="277" t="s">
        <v>6181</v>
      </c>
      <c r="D247" s="278">
        <v>17890890</v>
      </c>
      <c r="E247" s="279" t="s">
        <v>649</v>
      </c>
    </row>
    <row r="248" spans="2:5" ht="14.4" thickBot="1">
      <c r="B248" s="276"/>
      <c r="C248" s="277" t="s">
        <v>6171</v>
      </c>
      <c r="D248" s="278">
        <v>1580578</v>
      </c>
      <c r="E248" s="279" t="s">
        <v>649</v>
      </c>
    </row>
    <row r="249" spans="2:5" ht="14.4" thickBot="1">
      <c r="B249" s="276"/>
      <c r="C249" s="277" t="s">
        <v>6171</v>
      </c>
      <c r="D249" s="278">
        <v>16902191</v>
      </c>
      <c r="E249" s="279" t="s">
        <v>649</v>
      </c>
    </row>
    <row r="250" spans="2:5" ht="14.4" thickBot="1">
      <c r="B250" s="276"/>
      <c r="C250" s="277" t="s">
        <v>6171</v>
      </c>
      <c r="D250" s="278">
        <v>3647943</v>
      </c>
      <c r="E250" s="279" t="s">
        <v>649</v>
      </c>
    </row>
    <row r="251" spans="2:5" ht="14.4" thickBot="1">
      <c r="B251" s="276"/>
      <c r="C251" s="277" t="s">
        <v>6171</v>
      </c>
      <c r="D251" s="278">
        <v>1748572</v>
      </c>
      <c r="E251" s="279" t="s">
        <v>649</v>
      </c>
    </row>
    <row r="252" spans="2:5" ht="14.4" thickBot="1">
      <c r="B252" s="276"/>
      <c r="C252" s="277" t="s">
        <v>6174</v>
      </c>
      <c r="D252" s="278">
        <v>162874998</v>
      </c>
      <c r="E252" s="279" t="s">
        <v>649</v>
      </c>
    </row>
    <row r="253" spans="2:5" ht="14.4" thickBot="1">
      <c r="B253" s="276"/>
      <c r="C253" s="277" t="s">
        <v>6182</v>
      </c>
      <c r="D253" s="278">
        <v>43710447</v>
      </c>
      <c r="E253" s="279" t="s">
        <v>649</v>
      </c>
    </row>
    <row r="254" spans="2:5" ht="14.4" thickBot="1">
      <c r="B254" s="276"/>
      <c r="C254" s="277" t="s">
        <v>6170</v>
      </c>
      <c r="D254" s="278">
        <v>15085391</v>
      </c>
      <c r="E254" s="279" t="s">
        <v>649</v>
      </c>
    </row>
    <row r="255" spans="2:5" ht="14.4" thickBot="1">
      <c r="B255" s="276"/>
      <c r="C255" s="277" t="s">
        <v>4936</v>
      </c>
      <c r="D255" s="278">
        <v>655522771</v>
      </c>
      <c r="E255" s="279" t="s">
        <v>649</v>
      </c>
    </row>
    <row r="256" spans="2:5" ht="14.4" thickBot="1">
      <c r="B256" s="276"/>
      <c r="C256" s="277" t="s">
        <v>6168</v>
      </c>
      <c r="D256" s="278">
        <v>306680407</v>
      </c>
      <c r="E256" s="279" t="s">
        <v>649</v>
      </c>
    </row>
    <row r="257" spans="2:5" ht="14.4" thickBot="1">
      <c r="B257" s="276"/>
      <c r="C257" s="277" t="s">
        <v>4872</v>
      </c>
      <c r="D257" s="278">
        <v>1667049981</v>
      </c>
      <c r="E257" s="279" t="s">
        <v>649</v>
      </c>
    </row>
    <row r="258" spans="2:5" ht="14.4" thickBot="1">
      <c r="B258" s="276"/>
      <c r="C258" s="277" t="s">
        <v>6180</v>
      </c>
      <c r="D258" s="278">
        <v>40653776</v>
      </c>
      <c r="E258" s="279" t="s">
        <v>649</v>
      </c>
    </row>
    <row r="259" spans="2:5" ht="14.4" thickBot="1">
      <c r="B259" s="276"/>
      <c r="C259" s="277" t="s">
        <v>6168</v>
      </c>
      <c r="D259" s="278">
        <v>298623431</v>
      </c>
      <c r="E259" s="279" t="s">
        <v>649</v>
      </c>
    </row>
    <row r="260" spans="2:5" ht="14.4" thickBot="1">
      <c r="B260" s="276"/>
      <c r="C260" s="277" t="s">
        <v>4872</v>
      </c>
      <c r="D260" s="278">
        <v>1626856887</v>
      </c>
      <c r="E260" s="279" t="s">
        <v>649</v>
      </c>
    </row>
    <row r="261" spans="2:5" ht="14.4" thickBot="1">
      <c r="B261" s="276"/>
      <c r="C261" s="277" t="s">
        <v>6167</v>
      </c>
      <c r="D261" s="278">
        <v>4139892</v>
      </c>
      <c r="E261" s="279" t="s">
        <v>649</v>
      </c>
    </row>
    <row r="262" spans="2:5" ht="14.4" thickBot="1">
      <c r="B262" s="276"/>
      <c r="C262" s="277" t="s">
        <v>6167</v>
      </c>
      <c r="D262" s="278">
        <v>213460664</v>
      </c>
      <c r="E262" s="279" t="s">
        <v>649</v>
      </c>
    </row>
    <row r="263" spans="2:5" ht="14.4" thickBot="1">
      <c r="B263" s="276"/>
      <c r="C263" s="277" t="s">
        <v>6167</v>
      </c>
      <c r="D263" s="278">
        <v>56498390</v>
      </c>
      <c r="E263" s="279" t="s">
        <v>649</v>
      </c>
    </row>
    <row r="264" spans="2:5" ht="14.4" thickBot="1">
      <c r="B264" s="276"/>
      <c r="C264" s="277" t="s">
        <v>6167</v>
      </c>
      <c r="D264" s="278">
        <v>422310686</v>
      </c>
      <c r="E264" s="279" t="s">
        <v>649</v>
      </c>
    </row>
    <row r="265" spans="2:5" ht="14.4" thickBot="1">
      <c r="B265" s="276"/>
      <c r="C265" s="277" t="s">
        <v>4936</v>
      </c>
      <c r="D265" s="278">
        <v>703152167</v>
      </c>
      <c r="E265" s="279" t="s">
        <v>649</v>
      </c>
    </row>
    <row r="266" spans="2:5" ht="14.4" thickBot="1">
      <c r="B266" s="276"/>
      <c r="C266" s="277" t="s">
        <v>6169</v>
      </c>
      <c r="D266" s="278">
        <v>29991666</v>
      </c>
      <c r="E266" s="279" t="s">
        <v>649</v>
      </c>
    </row>
    <row r="267" spans="2:5" ht="14.4" thickBot="1">
      <c r="B267" s="276"/>
      <c r="C267" s="277" t="s">
        <v>6183</v>
      </c>
      <c r="D267" s="278">
        <v>347847356</v>
      </c>
      <c r="E267" s="279" t="s">
        <v>649</v>
      </c>
    </row>
    <row r="268" spans="2:5" ht="14.4" thickBot="1">
      <c r="B268" s="276"/>
      <c r="C268" s="277" t="s">
        <v>6174</v>
      </c>
      <c r="D268" s="278">
        <v>199284764</v>
      </c>
      <c r="E268" s="279" t="s">
        <v>649</v>
      </c>
    </row>
    <row r="269" spans="2:5" ht="14.4" thickBot="1">
      <c r="B269" s="276"/>
      <c r="C269" s="277" t="s">
        <v>6175</v>
      </c>
      <c r="D269" s="278">
        <v>1435354</v>
      </c>
      <c r="E269" s="279" t="s">
        <v>649</v>
      </c>
    </row>
    <row r="270" spans="2:5" ht="14.4" thickBot="1">
      <c r="B270" s="276"/>
      <c r="C270" s="277" t="s">
        <v>6171</v>
      </c>
      <c r="D270" s="278">
        <v>1845240</v>
      </c>
      <c r="E270" s="279" t="s">
        <v>649</v>
      </c>
    </row>
    <row r="271" spans="2:5" ht="14.4" thickBot="1">
      <c r="B271" s="276"/>
      <c r="C271" s="277" t="s">
        <v>6171</v>
      </c>
      <c r="D271" s="278">
        <v>17269172</v>
      </c>
      <c r="E271" s="279" t="s">
        <v>649</v>
      </c>
    </row>
    <row r="272" spans="2:5" ht="14.4" thickBot="1">
      <c r="B272" s="276"/>
      <c r="C272" s="277" t="s">
        <v>6171</v>
      </c>
      <c r="D272" s="278">
        <v>13845715</v>
      </c>
      <c r="E272" s="279" t="s">
        <v>649</v>
      </c>
    </row>
    <row r="273" spans="2:5" ht="14.4" thickBot="1">
      <c r="B273" s="276"/>
      <c r="C273" s="277" t="s">
        <v>6173</v>
      </c>
      <c r="D273" s="278">
        <v>49032786</v>
      </c>
      <c r="E273" s="279" t="s">
        <v>649</v>
      </c>
    </row>
    <row r="274" spans="2:5" ht="14.4" thickBot="1">
      <c r="B274" s="276"/>
      <c r="C274" s="277" t="s">
        <v>6168</v>
      </c>
      <c r="D274" s="278">
        <v>7122976</v>
      </c>
      <c r="E274" s="279" t="s">
        <v>649</v>
      </c>
    </row>
    <row r="275" spans="2:5" ht="14.4" thickBot="1">
      <c r="B275" s="276"/>
      <c r="C275" s="277" t="s">
        <v>6168</v>
      </c>
      <c r="D275" s="278">
        <v>212997883</v>
      </c>
      <c r="E275" s="279" t="s">
        <v>649</v>
      </c>
    </row>
    <row r="276" spans="2:5" ht="14.4" thickBot="1">
      <c r="B276" s="276"/>
      <c r="C276" s="277" t="s">
        <v>4872</v>
      </c>
      <c r="D276" s="278">
        <v>52235144</v>
      </c>
      <c r="E276" s="279" t="s">
        <v>649</v>
      </c>
    </row>
    <row r="277" spans="2:5" ht="14.4" thickBot="1">
      <c r="B277" s="276"/>
      <c r="C277" s="277" t="s">
        <v>6167</v>
      </c>
      <c r="D277" s="278">
        <v>440680241</v>
      </c>
      <c r="E277" s="279" t="s">
        <v>649</v>
      </c>
    </row>
    <row r="278" spans="2:5" ht="14.4" thickBot="1">
      <c r="B278" s="276"/>
      <c r="C278" s="277" t="s">
        <v>6167</v>
      </c>
      <c r="D278" s="278">
        <v>6071930</v>
      </c>
      <c r="E278" s="279" t="s">
        <v>649</v>
      </c>
    </row>
    <row r="279" spans="2:5" ht="14.4" thickBot="1">
      <c r="B279" s="276"/>
      <c r="C279" s="277" t="s">
        <v>4872</v>
      </c>
      <c r="D279" s="278">
        <v>990607278</v>
      </c>
      <c r="E279" s="279" t="s">
        <v>649</v>
      </c>
    </row>
    <row r="280" spans="2:5" ht="14.4" thickBot="1">
      <c r="B280" s="276"/>
      <c r="C280" s="277" t="s">
        <v>6173</v>
      </c>
      <c r="D280" s="278">
        <v>44157057</v>
      </c>
      <c r="E280" s="279" t="s">
        <v>649</v>
      </c>
    </row>
    <row r="281" spans="2:5" ht="14.4" thickBot="1">
      <c r="B281" s="276"/>
      <c r="C281" s="277" t="s">
        <v>6171</v>
      </c>
      <c r="D281" s="278">
        <v>44085328</v>
      </c>
      <c r="E281" s="279" t="s">
        <v>649</v>
      </c>
    </row>
    <row r="282" spans="2:5" ht="14.4" thickBot="1">
      <c r="B282" s="276"/>
      <c r="C282" s="277" t="s">
        <v>4936</v>
      </c>
      <c r="D282" s="278">
        <v>716219592</v>
      </c>
      <c r="E282" s="279" t="s">
        <v>649</v>
      </c>
    </row>
    <row r="283" spans="2:5" ht="14.4" thickBot="1">
      <c r="B283" s="276"/>
      <c r="C283" s="277" t="s">
        <v>6167</v>
      </c>
      <c r="D283" s="278">
        <v>8974832</v>
      </c>
      <c r="E283" s="279" t="s">
        <v>649</v>
      </c>
    </row>
    <row r="284" spans="2:5" ht="14.4" thickBot="1">
      <c r="B284" s="276"/>
      <c r="C284" s="277" t="s">
        <v>6167</v>
      </c>
      <c r="D284" s="278">
        <v>34492016</v>
      </c>
      <c r="E284" s="279" t="s">
        <v>649</v>
      </c>
    </row>
    <row r="285" spans="2:5" ht="14.4" thickBot="1">
      <c r="B285" s="276"/>
      <c r="C285" s="277" t="s">
        <v>6167</v>
      </c>
      <c r="D285" s="278">
        <v>1843620</v>
      </c>
      <c r="E285" s="279" t="s">
        <v>649</v>
      </c>
    </row>
    <row r="286" spans="2:5" ht="14.4" thickBot="1">
      <c r="B286" s="276"/>
      <c r="C286" s="277" t="s">
        <v>6167</v>
      </c>
      <c r="D286" s="278">
        <v>30725235</v>
      </c>
      <c r="E286" s="279" t="s">
        <v>649</v>
      </c>
    </row>
    <row r="287" spans="2:5" ht="14.4" thickBot="1">
      <c r="B287" s="276"/>
      <c r="C287" s="277" t="s">
        <v>6174</v>
      </c>
      <c r="D287" s="278">
        <v>71048931</v>
      </c>
      <c r="E287" s="279" t="s">
        <v>649</v>
      </c>
    </row>
    <row r="288" spans="2:5" ht="14.4" thickBot="1">
      <c r="B288" s="276"/>
      <c r="C288" s="277" t="s">
        <v>6167</v>
      </c>
      <c r="D288" s="278">
        <v>72804884</v>
      </c>
      <c r="E288" s="279" t="s">
        <v>649</v>
      </c>
    </row>
    <row r="289" spans="2:5" ht="14.4" thickBot="1">
      <c r="B289" s="276"/>
      <c r="C289" s="277" t="s">
        <v>6180</v>
      </c>
      <c r="D289" s="278">
        <v>20749888</v>
      </c>
      <c r="E289" s="279" t="s">
        <v>649</v>
      </c>
    </row>
    <row r="290" spans="2:5" ht="14.4" thickBot="1">
      <c r="B290" s="276"/>
      <c r="C290" s="277" t="s">
        <v>6171</v>
      </c>
      <c r="D290" s="278">
        <v>16771190</v>
      </c>
      <c r="E290" s="279" t="s">
        <v>649</v>
      </c>
    </row>
    <row r="291" spans="2:5" ht="14.4" thickBot="1">
      <c r="B291" s="276"/>
      <c r="C291" s="277" t="s">
        <v>6167</v>
      </c>
      <c r="D291" s="278">
        <v>2519932</v>
      </c>
      <c r="E291" s="279" t="s">
        <v>649</v>
      </c>
    </row>
    <row r="292" spans="2:5" ht="14.4" thickBot="1">
      <c r="B292" s="276"/>
      <c r="C292" s="277" t="s">
        <v>6167</v>
      </c>
      <c r="D292" s="278">
        <v>96971199</v>
      </c>
      <c r="E292" s="279" t="s">
        <v>649</v>
      </c>
    </row>
    <row r="293" spans="2:5" ht="14.4" thickBot="1">
      <c r="B293" s="276"/>
      <c r="C293" s="277" t="s">
        <v>6167</v>
      </c>
      <c r="D293" s="278">
        <v>269571</v>
      </c>
      <c r="E293" s="279" t="s">
        <v>649</v>
      </c>
    </row>
    <row r="294" spans="2:5" ht="14.4" thickBot="1">
      <c r="B294" s="276"/>
      <c r="C294" s="277" t="s">
        <v>6167</v>
      </c>
      <c r="D294" s="278">
        <v>38114971</v>
      </c>
      <c r="E294" s="279" t="s">
        <v>649</v>
      </c>
    </row>
    <row r="295" spans="2:5" ht="14.4" thickBot="1">
      <c r="B295" s="276"/>
      <c r="C295" s="277" t="s">
        <v>4872</v>
      </c>
      <c r="D295" s="278">
        <v>955956643</v>
      </c>
      <c r="E295" s="279" t="s">
        <v>649</v>
      </c>
    </row>
    <row r="296" spans="2:5" ht="14.4" thickBot="1">
      <c r="B296" s="276"/>
      <c r="C296" s="277" t="s">
        <v>6174</v>
      </c>
      <c r="D296" s="278">
        <v>83510273</v>
      </c>
      <c r="E296" s="279" t="s">
        <v>649</v>
      </c>
    </row>
    <row r="297" spans="2:5" ht="14.4" thickBot="1">
      <c r="B297" s="276"/>
      <c r="C297" s="277" t="s">
        <v>6168</v>
      </c>
      <c r="D297" s="278">
        <v>215257206</v>
      </c>
      <c r="E297" s="279" t="s">
        <v>649</v>
      </c>
    </row>
    <row r="298" spans="2:5" ht="14.4" thickBot="1">
      <c r="B298" s="276"/>
      <c r="C298" s="277" t="s">
        <v>4936</v>
      </c>
      <c r="D298" s="278">
        <v>518843841</v>
      </c>
      <c r="E298" s="279" t="s">
        <v>649</v>
      </c>
    </row>
    <row r="299" spans="2:5" ht="14.4" thickBot="1">
      <c r="B299" s="276"/>
      <c r="C299" s="277" t="s">
        <v>6171</v>
      </c>
      <c r="D299" s="278">
        <v>13498771</v>
      </c>
      <c r="E299" s="279" t="s">
        <v>649</v>
      </c>
    </row>
    <row r="300" spans="2:5" ht="14.4" thickBot="1">
      <c r="B300" s="276"/>
      <c r="C300" s="277" t="s">
        <v>6168</v>
      </c>
      <c r="D300" s="278">
        <v>37004531</v>
      </c>
      <c r="E300" s="279" t="s">
        <v>649</v>
      </c>
    </row>
    <row r="301" spans="2:5" ht="14.4" thickBot="1">
      <c r="B301" s="276"/>
      <c r="C301" s="277" t="s">
        <v>4872</v>
      </c>
      <c r="D301" s="278">
        <v>271366586</v>
      </c>
      <c r="E301" s="279" t="s">
        <v>649</v>
      </c>
    </row>
    <row r="302" spans="2:5" ht="14.4" thickBot="1">
      <c r="B302" s="276"/>
      <c r="C302" s="277" t="s">
        <v>6167</v>
      </c>
      <c r="D302" s="278">
        <v>437768960</v>
      </c>
      <c r="E302" s="279" t="s">
        <v>649</v>
      </c>
    </row>
    <row r="303" spans="2:5" ht="14.4" thickBot="1">
      <c r="B303" s="276"/>
      <c r="C303" s="277" t="s">
        <v>6167</v>
      </c>
      <c r="D303" s="278">
        <v>178000495</v>
      </c>
      <c r="E303" s="279" t="s">
        <v>649</v>
      </c>
    </row>
    <row r="304" spans="2:5" ht="14.4" thickBot="1">
      <c r="B304" s="276"/>
      <c r="C304" s="277" t="s">
        <v>6167</v>
      </c>
      <c r="D304" s="278">
        <v>246767359</v>
      </c>
      <c r="E304" s="279" t="s">
        <v>649</v>
      </c>
    </row>
    <row r="305" spans="2:5" ht="14.4" thickBot="1">
      <c r="B305" s="276"/>
      <c r="C305" s="277" t="s">
        <v>6167</v>
      </c>
      <c r="D305" s="278">
        <v>2285348</v>
      </c>
      <c r="E305" s="279" t="s">
        <v>649</v>
      </c>
    </row>
    <row r="306" spans="2:5" ht="14.4" thickBot="1">
      <c r="B306" s="276"/>
      <c r="C306" s="277" t="s">
        <v>6167</v>
      </c>
      <c r="D306" s="278">
        <v>1234980</v>
      </c>
      <c r="E306" s="279" t="s">
        <v>649</v>
      </c>
    </row>
    <row r="307" spans="2:5" ht="14.4" thickBot="1">
      <c r="B307" s="276"/>
      <c r="C307" s="277" t="s">
        <v>6174</v>
      </c>
      <c r="D307" s="278">
        <v>127805617</v>
      </c>
      <c r="E307" s="279" t="s">
        <v>649</v>
      </c>
    </row>
    <row r="308" spans="2:5" ht="14.4" thickBot="1">
      <c r="B308" s="276"/>
      <c r="C308" s="277" t="s">
        <v>6167</v>
      </c>
      <c r="D308" s="278">
        <v>256831806</v>
      </c>
      <c r="E308" s="279" t="s">
        <v>649</v>
      </c>
    </row>
    <row r="309" spans="2:5" ht="14.4" thickBot="1">
      <c r="B309" s="276"/>
      <c r="C309" s="277" t="s">
        <v>6167</v>
      </c>
      <c r="D309" s="278">
        <v>110070774</v>
      </c>
      <c r="E309" s="279" t="s">
        <v>649</v>
      </c>
    </row>
    <row r="310" spans="2:5" ht="14.4" thickBot="1">
      <c r="B310" s="276"/>
      <c r="C310" s="277" t="s">
        <v>6167</v>
      </c>
      <c r="D310" s="278">
        <v>4106014</v>
      </c>
      <c r="E310" s="279" t="s">
        <v>649</v>
      </c>
    </row>
    <row r="311" spans="2:5" ht="14.4" thickBot="1">
      <c r="B311" s="276"/>
      <c r="C311" s="277" t="s">
        <v>6167</v>
      </c>
      <c r="D311" s="278">
        <v>1567751</v>
      </c>
      <c r="E311" s="279" t="s">
        <v>649</v>
      </c>
    </row>
    <row r="312" spans="2:5" ht="14.4" thickBot="1">
      <c r="B312" s="276"/>
      <c r="C312" s="277" t="s">
        <v>6167</v>
      </c>
      <c r="D312" s="278">
        <v>270302</v>
      </c>
      <c r="E312" s="279" t="s">
        <v>649</v>
      </c>
    </row>
    <row r="313" spans="2:5" ht="14.4" thickBot="1">
      <c r="B313" s="276"/>
      <c r="C313" s="277" t="s">
        <v>6167</v>
      </c>
      <c r="D313" s="278">
        <v>109408</v>
      </c>
      <c r="E313" s="279" t="s">
        <v>649</v>
      </c>
    </row>
    <row r="314" spans="2:5" ht="14.4" thickBot="1">
      <c r="B314" s="276"/>
      <c r="C314" s="277" t="s">
        <v>6167</v>
      </c>
      <c r="D314" s="278">
        <v>843084</v>
      </c>
      <c r="E314" s="279" t="s">
        <v>649</v>
      </c>
    </row>
    <row r="315" spans="2:5" ht="14.4" thickBot="1">
      <c r="B315" s="276"/>
      <c r="C315" s="277" t="s">
        <v>6167</v>
      </c>
      <c r="D315" s="278">
        <v>131289</v>
      </c>
      <c r="E315" s="279" t="s">
        <v>649</v>
      </c>
    </row>
    <row r="316" spans="2:5" ht="14.4" thickBot="1">
      <c r="B316" s="276"/>
      <c r="C316" s="277" t="s">
        <v>6167</v>
      </c>
      <c r="D316" s="278">
        <v>2316873</v>
      </c>
      <c r="E316" s="279" t="s">
        <v>649</v>
      </c>
    </row>
    <row r="317" spans="2:5" ht="14.4" thickBot="1">
      <c r="B317" s="276"/>
      <c r="C317" s="277" t="s">
        <v>6167</v>
      </c>
      <c r="D317" s="278">
        <v>1351509</v>
      </c>
      <c r="E317" s="279" t="s">
        <v>649</v>
      </c>
    </row>
    <row r="318" spans="2:5" ht="14.4" thickBot="1">
      <c r="B318" s="276"/>
      <c r="C318" s="277" t="s">
        <v>6167</v>
      </c>
      <c r="D318" s="278">
        <v>643576</v>
      </c>
      <c r="E318" s="279" t="s">
        <v>649</v>
      </c>
    </row>
    <row r="319" spans="2:5" ht="14.4" thickBot="1">
      <c r="B319" s="276"/>
      <c r="C319" s="277" t="s">
        <v>6167</v>
      </c>
      <c r="D319" s="278">
        <v>1132693</v>
      </c>
      <c r="E319" s="279" t="s">
        <v>649</v>
      </c>
    </row>
    <row r="320" spans="2:5" ht="14.4" thickBot="1">
      <c r="B320" s="276"/>
      <c r="C320" s="277" t="s">
        <v>6167</v>
      </c>
      <c r="D320" s="278">
        <v>566347</v>
      </c>
      <c r="E320" s="279" t="s">
        <v>649</v>
      </c>
    </row>
    <row r="321" spans="2:5" ht="14.4" thickBot="1">
      <c r="B321" s="276"/>
      <c r="C321" s="277" t="s">
        <v>6167</v>
      </c>
      <c r="D321" s="278">
        <v>125181162</v>
      </c>
      <c r="E321" s="279" t="s">
        <v>649</v>
      </c>
    </row>
    <row r="322" spans="2:5" ht="14.4" thickBot="1">
      <c r="B322" s="276"/>
      <c r="C322" s="277" t="s">
        <v>6167</v>
      </c>
      <c r="D322" s="278">
        <v>46707292</v>
      </c>
      <c r="E322" s="279" t="s">
        <v>649</v>
      </c>
    </row>
    <row r="323" spans="2:5" ht="14.4" thickBot="1">
      <c r="B323" s="276"/>
      <c r="C323" s="277" t="s">
        <v>6167</v>
      </c>
      <c r="D323" s="278">
        <v>87148202</v>
      </c>
      <c r="E323" s="279" t="s">
        <v>649</v>
      </c>
    </row>
    <row r="324" spans="2:5" ht="14.4" thickBot="1">
      <c r="B324" s="276"/>
      <c r="C324" s="277" t="s">
        <v>6171</v>
      </c>
      <c r="D324" s="278">
        <v>49774831</v>
      </c>
      <c r="E324" s="279" t="s">
        <v>649</v>
      </c>
    </row>
    <row r="325" spans="2:5" ht="14.4" thickBot="1">
      <c r="B325" s="276"/>
      <c r="C325" s="277" t="s">
        <v>6179</v>
      </c>
      <c r="D325" s="278">
        <v>133283904</v>
      </c>
      <c r="E325" s="279" t="s">
        <v>649</v>
      </c>
    </row>
    <row r="326" spans="2:5" ht="14.4" thickBot="1">
      <c r="B326" s="276"/>
      <c r="C326" s="277" t="s">
        <v>6167</v>
      </c>
      <c r="D326" s="278">
        <v>139309</v>
      </c>
      <c r="E326" s="279" t="s">
        <v>649</v>
      </c>
    </row>
    <row r="327" spans="2:5" ht="14.4" thickBot="1">
      <c r="B327" s="276"/>
      <c r="C327" s="277" t="s">
        <v>6167</v>
      </c>
      <c r="D327" s="278">
        <v>86379958</v>
      </c>
      <c r="E327" s="279" t="s">
        <v>649</v>
      </c>
    </row>
    <row r="328" spans="2:5" ht="14.4" thickBot="1">
      <c r="B328" s="276"/>
      <c r="C328" s="277" t="s">
        <v>4936</v>
      </c>
      <c r="D328" s="278">
        <v>417042993</v>
      </c>
      <c r="E328" s="279" t="s">
        <v>649</v>
      </c>
    </row>
    <row r="329" spans="2:5" ht="14.4" thickBot="1">
      <c r="B329" s="276"/>
      <c r="C329" s="277" t="s">
        <v>6168</v>
      </c>
      <c r="D329" s="278">
        <v>361838517</v>
      </c>
      <c r="E329" s="279" t="s">
        <v>649</v>
      </c>
    </row>
    <row r="330" spans="2:5" ht="14.4" thickBot="1">
      <c r="B330" s="276"/>
      <c r="C330" s="277" t="s">
        <v>4872</v>
      </c>
      <c r="D330" s="278">
        <v>999497873</v>
      </c>
      <c r="E330" s="279" t="s">
        <v>649</v>
      </c>
    </row>
    <row r="331" spans="2:5" ht="14.4" thickBot="1">
      <c r="B331" s="276"/>
      <c r="C331" s="277" t="s">
        <v>6171</v>
      </c>
      <c r="D331" s="278">
        <v>94480222</v>
      </c>
      <c r="E331" s="279" t="s">
        <v>649</v>
      </c>
    </row>
    <row r="332" spans="2:5" ht="14.4" thickBot="1">
      <c r="B332" s="276"/>
      <c r="C332" s="277" t="s">
        <v>6181</v>
      </c>
      <c r="D332" s="278">
        <v>3476081</v>
      </c>
      <c r="E332" s="279" t="s">
        <v>649</v>
      </c>
    </row>
    <row r="333" spans="2:5" ht="14.4" thickBot="1">
      <c r="B333" s="276"/>
      <c r="C333" s="277" t="s">
        <v>6174</v>
      </c>
      <c r="D333" s="278">
        <v>153294931</v>
      </c>
      <c r="E333" s="279" t="s">
        <v>649</v>
      </c>
    </row>
    <row r="334" spans="2:5" ht="14.4" thickBot="1">
      <c r="B334" s="276"/>
      <c r="C334" s="277" t="s">
        <v>6173</v>
      </c>
      <c r="D334" s="278">
        <v>665677683</v>
      </c>
      <c r="E334" s="279" t="s">
        <v>649</v>
      </c>
    </row>
    <row r="335" spans="2:5" ht="14.4" thickBot="1">
      <c r="B335" s="276"/>
      <c r="C335" s="277" t="s">
        <v>6172</v>
      </c>
      <c r="D335" s="278">
        <v>96819253</v>
      </c>
      <c r="E335" s="279" t="s">
        <v>649</v>
      </c>
    </row>
    <row r="336" spans="2:5" ht="14.4" thickBot="1">
      <c r="B336" s="276"/>
      <c r="C336" s="277" t="s">
        <v>6167</v>
      </c>
      <c r="D336" s="278">
        <v>15156954</v>
      </c>
      <c r="E336" s="279" t="s">
        <v>649</v>
      </c>
    </row>
    <row r="337" spans="2:5" ht="14.4" thickBot="1">
      <c r="B337" s="276"/>
      <c r="C337" s="277" t="s">
        <v>6167</v>
      </c>
      <c r="D337" s="278">
        <v>377796107</v>
      </c>
      <c r="E337" s="279" t="s">
        <v>649</v>
      </c>
    </row>
    <row r="338" spans="2:5" ht="14.4" thickBot="1">
      <c r="B338" s="276"/>
      <c r="C338" s="277" t="s">
        <v>6167</v>
      </c>
      <c r="D338" s="278">
        <v>364165680</v>
      </c>
      <c r="E338" s="279" t="s">
        <v>649</v>
      </c>
    </row>
    <row r="339" spans="2:5" ht="14.4" thickBot="1">
      <c r="B339" s="276"/>
      <c r="C339" s="277" t="s">
        <v>6171</v>
      </c>
      <c r="D339" s="278">
        <v>13954081</v>
      </c>
      <c r="E339" s="279" t="s">
        <v>649</v>
      </c>
    </row>
    <row r="340" spans="2:5" ht="14.4" thickBot="1">
      <c r="B340" s="276"/>
      <c r="C340" s="277" t="s">
        <v>4936</v>
      </c>
      <c r="D340" s="278">
        <v>171049914</v>
      </c>
      <c r="E340" s="279" t="s">
        <v>649</v>
      </c>
    </row>
    <row r="341" spans="2:5" ht="14.4" thickBot="1">
      <c r="B341" s="276"/>
      <c r="C341" s="277" t="s">
        <v>6184</v>
      </c>
      <c r="D341" s="278">
        <v>37380300</v>
      </c>
      <c r="E341" s="279" t="s">
        <v>649</v>
      </c>
    </row>
    <row r="342" spans="2:5" ht="14.4" thickBot="1">
      <c r="B342" s="276"/>
      <c r="C342" s="277" t="s">
        <v>6185</v>
      </c>
      <c r="D342" s="278">
        <v>8501760</v>
      </c>
      <c r="E342" s="279" t="s">
        <v>649</v>
      </c>
    </row>
    <row r="343" spans="2:5" ht="14.4" thickBot="1">
      <c r="B343" s="276"/>
      <c r="C343" s="277" t="s">
        <v>6186</v>
      </c>
      <c r="D343" s="278">
        <v>12901753</v>
      </c>
      <c r="E343" s="279" t="s">
        <v>649</v>
      </c>
    </row>
    <row r="344" spans="2:5" ht="14.4" thickBot="1">
      <c r="B344" s="276" t="s">
        <v>731</v>
      </c>
      <c r="C344" s="277" t="s">
        <v>6187</v>
      </c>
      <c r="D344" s="278">
        <v>36720215</v>
      </c>
      <c r="E344" s="279" t="s">
        <v>733</v>
      </c>
    </row>
    <row r="345" spans="2:5" ht="14.4" thickBot="1">
      <c r="B345" s="276"/>
      <c r="C345" s="277" t="s">
        <v>6188</v>
      </c>
      <c r="D345" s="278">
        <v>148023552</v>
      </c>
      <c r="E345" s="279" t="s">
        <v>672</v>
      </c>
    </row>
    <row r="346" spans="2:5" ht="14.4" thickBot="1">
      <c r="B346" s="276"/>
      <c r="C346" s="277" t="s">
        <v>6189</v>
      </c>
      <c r="D346" s="278">
        <v>39760796</v>
      </c>
      <c r="E346" s="279" t="s">
        <v>672</v>
      </c>
    </row>
    <row r="347" spans="2:5" ht="14.4" thickBot="1">
      <c r="B347" s="276"/>
      <c r="C347" s="277" t="s">
        <v>6190</v>
      </c>
      <c r="D347" s="278">
        <v>185430557</v>
      </c>
      <c r="E347" s="279" t="s">
        <v>672</v>
      </c>
    </row>
    <row r="348" spans="2:5" ht="14.4" thickBot="1">
      <c r="B348" s="276"/>
      <c r="C348" s="277" t="s">
        <v>6191</v>
      </c>
      <c r="D348" s="278">
        <v>365673787</v>
      </c>
      <c r="E348" s="279" t="s">
        <v>672</v>
      </c>
    </row>
    <row r="349" spans="2:5" ht="14.4" thickBot="1">
      <c r="B349" s="276"/>
      <c r="C349" s="277" t="s">
        <v>6192</v>
      </c>
      <c r="D349" s="278">
        <v>72094260</v>
      </c>
      <c r="E349" s="279" t="s">
        <v>672</v>
      </c>
    </row>
    <row r="350" spans="2:5" ht="14.4" thickBot="1">
      <c r="B350" s="276"/>
      <c r="C350" s="277" t="s">
        <v>6193</v>
      </c>
      <c r="D350" s="278">
        <v>73701224</v>
      </c>
      <c r="E350" s="279" t="s">
        <v>672</v>
      </c>
    </row>
    <row r="351" spans="2:5" ht="14.4" thickBot="1">
      <c r="B351" s="276"/>
      <c r="C351" s="277" t="s">
        <v>6194</v>
      </c>
      <c r="D351" s="278">
        <v>271753485</v>
      </c>
      <c r="E351" s="279" t="s">
        <v>672</v>
      </c>
    </row>
    <row r="352" spans="2:5" ht="14.4" thickBot="1">
      <c r="B352" s="276"/>
      <c r="C352" s="277" t="s">
        <v>6195</v>
      </c>
      <c r="D352" s="278">
        <v>256603309</v>
      </c>
      <c r="E352" s="279" t="s">
        <v>672</v>
      </c>
    </row>
    <row r="353" spans="2:5" ht="14.4" thickBot="1">
      <c r="B353" s="276"/>
      <c r="C353" s="277" t="s">
        <v>6196</v>
      </c>
      <c r="D353" s="278">
        <v>81039140</v>
      </c>
      <c r="E353" s="279" t="s">
        <v>672</v>
      </c>
    </row>
    <row r="354" spans="2:5" ht="14.4" thickBot="1">
      <c r="B354" s="276"/>
      <c r="C354" s="277" t="s">
        <v>6197</v>
      </c>
      <c r="D354" s="278">
        <v>351409710</v>
      </c>
      <c r="E354" s="279" t="s">
        <v>672</v>
      </c>
    </row>
    <row r="355" spans="2:5" ht="14.4" thickBot="1">
      <c r="B355" s="276"/>
      <c r="C355" s="277" t="s">
        <v>6198</v>
      </c>
      <c r="D355" s="278">
        <v>316583051</v>
      </c>
      <c r="E355" s="279" t="s">
        <v>672</v>
      </c>
    </row>
    <row r="356" spans="2:5" ht="14.4" thickBot="1">
      <c r="B356" s="276"/>
      <c r="C356" s="277" t="s">
        <v>6199</v>
      </c>
      <c r="D356" s="278">
        <v>359541543</v>
      </c>
      <c r="E356" s="279" t="s">
        <v>672</v>
      </c>
    </row>
    <row r="357" spans="2:5" ht="14.4" thickBot="1">
      <c r="B357" s="276"/>
      <c r="C357" s="277" t="s">
        <v>6200</v>
      </c>
      <c r="D357" s="278">
        <v>102017163</v>
      </c>
      <c r="E357" s="279" t="s">
        <v>672</v>
      </c>
    </row>
    <row r="358" spans="2:5" ht="14.4" thickBot="1">
      <c r="B358" s="276"/>
      <c r="C358" s="277" t="s">
        <v>6201</v>
      </c>
      <c r="D358" s="278">
        <v>121355145</v>
      </c>
      <c r="E358" s="279" t="s">
        <v>672</v>
      </c>
    </row>
    <row r="359" spans="2:5" ht="14.4" thickBot="1">
      <c r="B359" s="276"/>
      <c r="C359" s="277" t="s">
        <v>6202</v>
      </c>
      <c r="D359" s="278">
        <v>56567924</v>
      </c>
      <c r="E359" s="279" t="s">
        <v>672</v>
      </c>
    </row>
    <row r="360" spans="2:5" ht="14.4" thickBot="1">
      <c r="B360" s="276"/>
      <c r="C360" s="277" t="s">
        <v>6203</v>
      </c>
      <c r="D360" s="278">
        <v>26090968</v>
      </c>
      <c r="E360" s="279" t="s">
        <v>672</v>
      </c>
    </row>
    <row r="361" spans="2:5" ht="14.4" thickBot="1">
      <c r="B361" s="276"/>
      <c r="C361" s="277" t="s">
        <v>6204</v>
      </c>
      <c r="D361" s="278">
        <v>75029490</v>
      </c>
      <c r="E361" s="279" t="s">
        <v>672</v>
      </c>
    </row>
    <row r="362" spans="2:5" ht="14.4" thickBot="1">
      <c r="B362" s="276"/>
      <c r="C362" s="277" t="s">
        <v>6205</v>
      </c>
      <c r="D362" s="278">
        <v>474049673</v>
      </c>
      <c r="E362" s="279" t="s">
        <v>672</v>
      </c>
    </row>
    <row r="363" spans="2:5" ht="14.4" thickBot="1">
      <c r="B363" s="276"/>
      <c r="C363" s="277" t="s">
        <v>6206</v>
      </c>
      <c r="D363" s="278">
        <v>206239062</v>
      </c>
      <c r="E363" s="279" t="s">
        <v>672</v>
      </c>
    </row>
    <row r="364" spans="2:5" ht="14.4" thickBot="1">
      <c r="B364" s="276"/>
      <c r="C364" s="277" t="s">
        <v>6207</v>
      </c>
      <c r="D364" s="278">
        <v>330182646</v>
      </c>
      <c r="E364" s="279" t="s">
        <v>672</v>
      </c>
    </row>
    <row r="365" spans="2:5" ht="14.4" thickBot="1">
      <c r="B365" s="276"/>
      <c r="C365" s="277" t="s">
        <v>6208</v>
      </c>
      <c r="D365" s="278">
        <v>173204798</v>
      </c>
      <c r="E365" s="279" t="s">
        <v>672</v>
      </c>
    </row>
    <row r="366" spans="2:5" ht="14.4" thickBot="1">
      <c r="B366" s="276"/>
      <c r="C366" s="277" t="s">
        <v>5076</v>
      </c>
      <c r="D366" s="278">
        <v>84718780</v>
      </c>
      <c r="E366" s="279" t="s">
        <v>672</v>
      </c>
    </row>
    <row r="367" spans="2:5" ht="14.4" thickBot="1">
      <c r="B367" s="276"/>
      <c r="C367" s="277" t="s">
        <v>6209</v>
      </c>
      <c r="D367" s="278">
        <v>921361775</v>
      </c>
      <c r="E367" s="279" t="s">
        <v>672</v>
      </c>
    </row>
    <row r="368" spans="2:5" ht="14.4" thickBot="1">
      <c r="B368" s="276"/>
      <c r="C368" s="277" t="s">
        <v>6210</v>
      </c>
      <c r="D368" s="278">
        <v>406026200</v>
      </c>
      <c r="E368" s="279" t="s">
        <v>672</v>
      </c>
    </row>
    <row r="369" spans="2:5" ht="14.4" thickBot="1">
      <c r="B369" s="276"/>
      <c r="C369" s="277" t="s">
        <v>6211</v>
      </c>
      <c r="D369" s="278">
        <v>64822352</v>
      </c>
      <c r="E369" s="279" t="s">
        <v>672</v>
      </c>
    </row>
    <row r="370" spans="2:5" ht="14.4" thickBot="1">
      <c r="B370" s="276"/>
      <c r="C370" s="277" t="s">
        <v>6212</v>
      </c>
      <c r="D370" s="278">
        <v>193697902</v>
      </c>
      <c r="E370" s="279" t="s">
        <v>672</v>
      </c>
    </row>
    <row r="371" spans="2:5" ht="14.4" thickBot="1">
      <c r="B371" s="276"/>
      <c r="C371" s="277" t="s">
        <v>6213</v>
      </c>
      <c r="D371" s="278">
        <v>178256907</v>
      </c>
      <c r="E371" s="279" t="s">
        <v>5102</v>
      </c>
    </row>
    <row r="372" spans="2:5" ht="14.4" thickBot="1">
      <c r="B372" s="276"/>
      <c r="C372" s="277" t="s">
        <v>6214</v>
      </c>
      <c r="D372" s="278">
        <v>85148806</v>
      </c>
      <c r="E372" s="279" t="s">
        <v>5102</v>
      </c>
    </row>
    <row r="373" spans="2:5" ht="14.4" thickBot="1">
      <c r="B373" s="276"/>
      <c r="C373" s="277" t="s">
        <v>6215</v>
      </c>
      <c r="D373" s="278">
        <v>44491793</v>
      </c>
      <c r="E373" s="279" t="s">
        <v>5102</v>
      </c>
    </row>
    <row r="374" spans="2:5" ht="14.4" thickBot="1">
      <c r="B374" s="276"/>
      <c r="C374" s="277" t="s">
        <v>6216</v>
      </c>
      <c r="D374" s="278">
        <v>2607622933</v>
      </c>
      <c r="E374" s="279" t="s">
        <v>5102</v>
      </c>
    </row>
    <row r="375" spans="2:5" ht="14.4" thickBot="1">
      <c r="B375" s="276"/>
      <c r="C375" s="277" t="s">
        <v>6217</v>
      </c>
      <c r="D375" s="278">
        <v>41899070</v>
      </c>
      <c r="E375" s="279" t="s">
        <v>5102</v>
      </c>
    </row>
    <row r="376" spans="2:5" ht="14.4" thickBot="1">
      <c r="B376" s="276"/>
      <c r="C376" s="277" t="s">
        <v>6218</v>
      </c>
      <c r="D376" s="278">
        <v>76897286</v>
      </c>
      <c r="E376" s="279" t="s">
        <v>5102</v>
      </c>
    </row>
    <row r="377" spans="2:5" ht="14.4" thickBot="1">
      <c r="B377" s="276"/>
      <c r="C377" s="277" t="s">
        <v>6219</v>
      </c>
      <c r="D377" s="278">
        <v>130734708</v>
      </c>
      <c r="E377" s="279" t="s">
        <v>5102</v>
      </c>
    </row>
    <row r="378" spans="2:5" ht="14.4" thickBot="1">
      <c r="B378" s="276"/>
      <c r="C378" s="277" t="s">
        <v>6220</v>
      </c>
      <c r="D378" s="278">
        <v>1224499056</v>
      </c>
      <c r="E378" s="279" t="s">
        <v>5102</v>
      </c>
    </row>
    <row r="379" spans="2:5" ht="14.4" thickBot="1">
      <c r="B379" s="276"/>
      <c r="C379" s="277" t="s">
        <v>6221</v>
      </c>
      <c r="D379" s="278">
        <v>1452390472</v>
      </c>
      <c r="E379" s="279" t="s">
        <v>5102</v>
      </c>
    </row>
    <row r="380" spans="2:5" ht="14.4" thickBot="1">
      <c r="B380" s="276"/>
      <c r="C380" s="277" t="s">
        <v>6222</v>
      </c>
      <c r="D380" s="278">
        <v>370572810</v>
      </c>
      <c r="E380" s="279" t="s">
        <v>5102</v>
      </c>
    </row>
    <row r="381" spans="2:5" ht="14.4" thickBot="1">
      <c r="B381" s="276"/>
      <c r="C381" s="277" t="s">
        <v>6223</v>
      </c>
      <c r="D381" s="278">
        <v>1150950592</v>
      </c>
      <c r="E381" s="279" t="s">
        <v>5102</v>
      </c>
    </row>
    <row r="382" spans="2:5" ht="14.4" thickBot="1">
      <c r="B382" s="276"/>
      <c r="C382" s="277" t="s">
        <v>6224</v>
      </c>
      <c r="D382" s="278">
        <v>69273991</v>
      </c>
      <c r="E382" s="279" t="s">
        <v>5102</v>
      </c>
    </row>
    <row r="383" spans="2:5" ht="14.4" thickBot="1">
      <c r="B383" s="276"/>
      <c r="C383" s="277" t="s">
        <v>6225</v>
      </c>
      <c r="D383" s="278">
        <v>1352196195</v>
      </c>
      <c r="E383" s="279" t="s">
        <v>5102</v>
      </c>
    </row>
    <row r="384" spans="2:5" ht="14.4" thickBot="1">
      <c r="B384" s="276"/>
      <c r="C384" s="277" t="s">
        <v>6226</v>
      </c>
      <c r="D384" s="278">
        <v>259859585</v>
      </c>
      <c r="E384" s="279" t="s">
        <v>5102</v>
      </c>
    </row>
    <row r="385" spans="2:5" ht="14.4" thickBot="1">
      <c r="B385" s="276"/>
      <c r="C385" s="277" t="s">
        <v>6227</v>
      </c>
      <c r="D385" s="278">
        <v>326340346</v>
      </c>
      <c r="E385" s="279" t="s">
        <v>5102</v>
      </c>
    </row>
    <row r="386" spans="2:5" ht="14.4" thickBot="1">
      <c r="B386" s="276"/>
      <c r="C386" s="277" t="s">
        <v>6228</v>
      </c>
      <c r="D386" s="278">
        <v>53503497</v>
      </c>
      <c r="E386" s="279" t="s">
        <v>5102</v>
      </c>
    </row>
    <row r="387" spans="2:5" ht="14.4" thickBot="1">
      <c r="B387" s="276"/>
      <c r="C387" s="277" t="s">
        <v>6229</v>
      </c>
      <c r="D387" s="278">
        <v>354324714</v>
      </c>
      <c r="E387" s="279" t="s">
        <v>5102</v>
      </c>
    </row>
    <row r="388" spans="2:5" ht="14.4" thickBot="1">
      <c r="B388" s="276"/>
      <c r="C388" s="277" t="s">
        <v>6230</v>
      </c>
      <c r="D388" s="278">
        <v>1057530135</v>
      </c>
      <c r="E388" s="279" t="s">
        <v>5102</v>
      </c>
    </row>
    <row r="389" spans="2:5" ht="14.4" thickBot="1">
      <c r="B389" s="276"/>
      <c r="C389" s="277" t="s">
        <v>6231</v>
      </c>
      <c r="D389" s="278">
        <v>67407713</v>
      </c>
      <c r="E389" s="279" t="s">
        <v>5102</v>
      </c>
    </row>
    <row r="390" spans="2:5" ht="14.4" thickBot="1">
      <c r="B390" s="276"/>
      <c r="C390" s="277" t="s">
        <v>6232</v>
      </c>
      <c r="D390" s="278">
        <v>167137844</v>
      </c>
      <c r="E390" s="279" t="s">
        <v>5102</v>
      </c>
    </row>
    <row r="391" spans="2:5" ht="14.4" thickBot="1">
      <c r="B391" s="276"/>
      <c r="C391" s="277" t="s">
        <v>6233</v>
      </c>
      <c r="D391" s="278">
        <v>554956998</v>
      </c>
      <c r="E391" s="279" t="s">
        <v>5102</v>
      </c>
    </row>
    <row r="392" spans="2:5" ht="14.4" thickBot="1">
      <c r="B392" s="276"/>
      <c r="C392" s="277" t="s">
        <v>6234</v>
      </c>
      <c r="D392" s="278">
        <v>158618755</v>
      </c>
      <c r="E392" s="279" t="s">
        <v>5102</v>
      </c>
    </row>
    <row r="393" spans="2:5" ht="14.4" thickBot="1">
      <c r="B393" s="276"/>
      <c r="C393" s="277" t="s">
        <v>6235</v>
      </c>
      <c r="D393" s="278">
        <v>40185740</v>
      </c>
      <c r="E393" s="279" t="s">
        <v>5102</v>
      </c>
    </row>
    <row r="394" spans="2:5" ht="14.4" thickBot="1">
      <c r="B394" s="276"/>
      <c r="C394" s="277" t="s">
        <v>6236</v>
      </c>
      <c r="D394" s="278">
        <v>44200000</v>
      </c>
      <c r="E394" s="279" t="s">
        <v>5102</v>
      </c>
    </row>
    <row r="395" spans="2:5" ht="14.4" thickBot="1">
      <c r="B395" s="276" t="s">
        <v>6237</v>
      </c>
      <c r="C395" s="277" t="s">
        <v>6238</v>
      </c>
      <c r="D395" s="278">
        <v>30662760</v>
      </c>
      <c r="E395" s="279" t="s">
        <v>658</v>
      </c>
    </row>
    <row r="396" spans="2:5" ht="14.4" thickBot="1">
      <c r="B396" s="276" t="s">
        <v>6237</v>
      </c>
      <c r="C396" s="277" t="s">
        <v>6239</v>
      </c>
      <c r="D396" s="278">
        <v>291188927</v>
      </c>
      <c r="E396" s="279" t="s">
        <v>658</v>
      </c>
    </row>
    <row r="397" spans="2:5" ht="14.4" thickBot="1">
      <c r="B397" s="276" t="s">
        <v>6237</v>
      </c>
      <c r="C397" s="277" t="s">
        <v>6240</v>
      </c>
      <c r="D397" s="278">
        <v>36034827</v>
      </c>
      <c r="E397" s="279" t="s">
        <v>658</v>
      </c>
    </row>
    <row r="398" spans="2:5" ht="14.4" thickBot="1">
      <c r="B398" s="276" t="s">
        <v>6241</v>
      </c>
      <c r="C398" s="277" t="s">
        <v>6242</v>
      </c>
      <c r="D398" s="278">
        <v>773995572</v>
      </c>
      <c r="E398" s="279" t="s">
        <v>658</v>
      </c>
    </row>
    <row r="399" spans="2:5" ht="14.4" thickBot="1">
      <c r="B399" s="276" t="s">
        <v>6243</v>
      </c>
      <c r="C399" s="277" t="s">
        <v>6244</v>
      </c>
      <c r="D399" s="278">
        <v>807556107</v>
      </c>
      <c r="E399" s="279" t="s">
        <v>658</v>
      </c>
    </row>
    <row r="400" spans="2:5" ht="14.4" thickBot="1">
      <c r="B400" s="276" t="s">
        <v>6245</v>
      </c>
      <c r="C400" s="277" t="s">
        <v>6246</v>
      </c>
      <c r="D400" s="278">
        <v>1524074730</v>
      </c>
      <c r="E400" s="279" t="s">
        <v>658</v>
      </c>
    </row>
    <row r="401" spans="2:5" ht="14.4" thickBot="1">
      <c r="B401" s="276" t="s">
        <v>6245</v>
      </c>
      <c r="C401" s="277" t="s">
        <v>6247</v>
      </c>
      <c r="D401" s="278">
        <v>93733586</v>
      </c>
      <c r="E401" s="279" t="s">
        <v>658</v>
      </c>
    </row>
    <row r="402" spans="2:5" ht="14.4" thickBot="1">
      <c r="B402" s="276" t="s">
        <v>6248</v>
      </c>
      <c r="C402" s="277" t="s">
        <v>6249</v>
      </c>
      <c r="D402" s="278">
        <v>2919042281</v>
      </c>
      <c r="E402" s="279" t="s">
        <v>658</v>
      </c>
    </row>
    <row r="403" spans="2:5" ht="14.4" thickBot="1">
      <c r="B403" s="276" t="s">
        <v>6237</v>
      </c>
      <c r="C403" s="277" t="s">
        <v>6250</v>
      </c>
      <c r="D403" s="278">
        <v>257867466</v>
      </c>
      <c r="E403" s="279" t="s">
        <v>658</v>
      </c>
    </row>
    <row r="404" spans="2:5" ht="14.4" thickBot="1">
      <c r="B404" s="276" t="s">
        <v>6248</v>
      </c>
      <c r="C404" s="277" t="s">
        <v>6251</v>
      </c>
      <c r="D404" s="278">
        <v>239444148</v>
      </c>
      <c r="E404" s="279" t="s">
        <v>658</v>
      </c>
    </row>
    <row r="405" spans="2:5" ht="14.4" thickBot="1">
      <c r="B405" s="276" t="s">
        <v>6237</v>
      </c>
      <c r="C405" s="277" t="s">
        <v>6252</v>
      </c>
      <c r="D405" s="278">
        <v>190777065</v>
      </c>
      <c r="E405" s="279" t="s">
        <v>658</v>
      </c>
    </row>
    <row r="406" spans="2:5" ht="14.4" thickBot="1">
      <c r="B406" s="276" t="s">
        <v>6237</v>
      </c>
      <c r="C406" s="277" t="s">
        <v>6252</v>
      </c>
      <c r="D406" s="278">
        <v>70379626</v>
      </c>
      <c r="E406" s="279" t="s">
        <v>658</v>
      </c>
    </row>
    <row r="407" spans="2:5" ht="14.4" thickBot="1">
      <c r="B407" s="276" t="s">
        <v>6253</v>
      </c>
      <c r="C407" s="277" t="s">
        <v>6254</v>
      </c>
      <c r="D407" s="278">
        <v>182772213</v>
      </c>
      <c r="E407" s="279" t="s">
        <v>658</v>
      </c>
    </row>
    <row r="408" spans="2:5" ht="14.4" thickBot="1">
      <c r="B408" s="276" t="s">
        <v>6245</v>
      </c>
      <c r="C408" s="277" t="s">
        <v>6255</v>
      </c>
      <c r="D408" s="278">
        <v>137233883</v>
      </c>
      <c r="E408" s="279" t="s">
        <v>658</v>
      </c>
    </row>
    <row r="409" spans="2:5" ht="14.4" thickBot="1">
      <c r="B409" s="276" t="s">
        <v>6256</v>
      </c>
      <c r="C409" s="277" t="s">
        <v>6257</v>
      </c>
      <c r="D409" s="278">
        <v>801950710</v>
      </c>
      <c r="E409" s="279" t="s">
        <v>658</v>
      </c>
    </row>
    <row r="410" spans="2:5" ht="14.4" thickBot="1">
      <c r="B410" s="276" t="s">
        <v>5984</v>
      </c>
      <c r="C410" s="277" t="s">
        <v>6258</v>
      </c>
      <c r="D410" s="278">
        <v>333173154</v>
      </c>
      <c r="E410" s="279" t="s">
        <v>658</v>
      </c>
    </row>
    <row r="411" spans="2:5" ht="14.4" thickBot="1">
      <c r="B411" s="276" t="s">
        <v>5986</v>
      </c>
      <c r="C411" s="277" t="s">
        <v>6259</v>
      </c>
      <c r="D411" s="278">
        <v>181124657</v>
      </c>
      <c r="E411" s="279" t="s">
        <v>658</v>
      </c>
    </row>
    <row r="412" spans="2:5" ht="14.4" thickBot="1">
      <c r="B412" s="276" t="s">
        <v>6248</v>
      </c>
      <c r="C412" s="277" t="s">
        <v>6260</v>
      </c>
      <c r="D412" s="278">
        <v>563370572</v>
      </c>
      <c r="E412" s="279" t="s">
        <v>658</v>
      </c>
    </row>
    <row r="413" spans="2:5" ht="14.4" thickBot="1">
      <c r="B413" s="276" t="s">
        <v>6237</v>
      </c>
      <c r="C413" s="277" t="s">
        <v>6261</v>
      </c>
      <c r="D413" s="278">
        <v>148520641</v>
      </c>
      <c r="E413" s="279" t="s">
        <v>658</v>
      </c>
    </row>
    <row r="414" spans="2:5" ht="14.4" thickBot="1">
      <c r="B414" s="276" t="s">
        <v>6253</v>
      </c>
      <c r="C414" s="277" t="s">
        <v>6262</v>
      </c>
      <c r="D414" s="278">
        <v>96384503</v>
      </c>
      <c r="E414" s="279" t="s">
        <v>658</v>
      </c>
    </row>
    <row r="415" spans="2:5" ht="14.4" thickBot="1">
      <c r="B415" s="276" t="s">
        <v>6237</v>
      </c>
      <c r="C415" s="277" t="s">
        <v>6263</v>
      </c>
      <c r="D415" s="278">
        <v>845508928</v>
      </c>
      <c r="E415" s="279" t="s">
        <v>658</v>
      </c>
    </row>
    <row r="416" spans="2:5" ht="14.4" thickBot="1">
      <c r="B416" s="276" t="s">
        <v>6264</v>
      </c>
      <c r="C416" s="277" t="s">
        <v>6265</v>
      </c>
      <c r="D416" s="278">
        <v>179252692</v>
      </c>
      <c r="E416" s="279" t="s">
        <v>658</v>
      </c>
    </row>
    <row r="417" spans="2:5" ht="14.4" thickBot="1">
      <c r="B417" s="276" t="s">
        <v>5984</v>
      </c>
      <c r="C417" s="277" t="s">
        <v>6266</v>
      </c>
      <c r="D417" s="278">
        <v>47433254</v>
      </c>
      <c r="E417" s="279" t="s">
        <v>658</v>
      </c>
    </row>
    <row r="418" spans="2:5" ht="14.4" thickBot="1">
      <c r="B418" s="276" t="s">
        <v>6243</v>
      </c>
      <c r="C418" s="277" t="s">
        <v>6267</v>
      </c>
      <c r="D418" s="278">
        <v>367500293</v>
      </c>
      <c r="E418" s="279" t="s">
        <v>658</v>
      </c>
    </row>
    <row r="419" spans="2:5" ht="14.4" thickBot="1">
      <c r="B419" s="276" t="s">
        <v>6237</v>
      </c>
      <c r="C419" s="277" t="s">
        <v>6268</v>
      </c>
      <c r="D419" s="278">
        <v>668525755</v>
      </c>
      <c r="E419" s="279" t="s">
        <v>658</v>
      </c>
    </row>
    <row r="420" spans="2:5" ht="14.4" thickBot="1">
      <c r="B420" s="276" t="s">
        <v>6243</v>
      </c>
      <c r="C420" s="277" t="s">
        <v>6269</v>
      </c>
      <c r="D420" s="278">
        <v>196828974</v>
      </c>
      <c r="E420" s="279" t="s">
        <v>658</v>
      </c>
    </row>
    <row r="421" spans="2:5" ht="14.4" thickBot="1">
      <c r="B421" s="276" t="s">
        <v>6243</v>
      </c>
      <c r="C421" s="277" t="s">
        <v>6270</v>
      </c>
      <c r="D421" s="278">
        <v>3811953276</v>
      </c>
      <c r="E421" s="279" t="s">
        <v>658</v>
      </c>
    </row>
    <row r="422" spans="2:5" ht="14.4" thickBot="1">
      <c r="B422" s="276" t="s">
        <v>6245</v>
      </c>
      <c r="C422" s="277" t="s">
        <v>6271</v>
      </c>
      <c r="D422" s="278">
        <v>38343118</v>
      </c>
      <c r="E422" s="279" t="s">
        <v>658</v>
      </c>
    </row>
    <row r="423" spans="2:5" ht="14.4" thickBot="1">
      <c r="B423" s="276" t="s">
        <v>6272</v>
      </c>
      <c r="C423" s="277" t="s">
        <v>6273</v>
      </c>
      <c r="D423" s="278">
        <v>190732880</v>
      </c>
      <c r="E423" s="279" t="s">
        <v>658</v>
      </c>
    </row>
    <row r="424" spans="2:5" ht="14.4" thickBot="1">
      <c r="B424" s="276" t="s">
        <v>6237</v>
      </c>
      <c r="C424" s="277" t="s">
        <v>6274</v>
      </c>
      <c r="D424" s="278">
        <v>28245403</v>
      </c>
      <c r="E424" s="279" t="s">
        <v>658</v>
      </c>
    </row>
    <row r="425" spans="2:5" ht="14.4" thickBot="1">
      <c r="B425" s="276" t="s">
        <v>6237</v>
      </c>
      <c r="C425" s="277" t="s">
        <v>6275</v>
      </c>
      <c r="D425" s="278">
        <v>35511870</v>
      </c>
      <c r="E425" s="279" t="s">
        <v>658</v>
      </c>
    </row>
    <row r="426" spans="2:5" ht="14.4" thickBot="1">
      <c r="B426" s="276" t="s">
        <v>6237</v>
      </c>
      <c r="C426" s="277" t="s">
        <v>6276</v>
      </c>
      <c r="D426" s="278">
        <v>516752644</v>
      </c>
      <c r="E426" s="279" t="s">
        <v>658</v>
      </c>
    </row>
    <row r="427" spans="2:5" ht="14.4" thickBot="1">
      <c r="B427" s="276" t="s">
        <v>5986</v>
      </c>
      <c r="C427" s="277" t="s">
        <v>6277</v>
      </c>
      <c r="D427" s="278">
        <v>114995573</v>
      </c>
      <c r="E427" s="279" t="s">
        <v>658</v>
      </c>
    </row>
    <row r="428" spans="2:5" ht="14.4" thickBot="1">
      <c r="B428" s="276" t="s">
        <v>6272</v>
      </c>
      <c r="C428" s="277" t="s">
        <v>6278</v>
      </c>
      <c r="D428" s="278">
        <v>69370052</v>
      </c>
      <c r="E428" s="279" t="s">
        <v>658</v>
      </c>
    </row>
    <row r="429" spans="2:5" ht="14.4" thickBot="1">
      <c r="B429" s="276" t="s">
        <v>6279</v>
      </c>
      <c r="C429" s="277" t="s">
        <v>6280</v>
      </c>
      <c r="D429" s="278">
        <v>152138890</v>
      </c>
      <c r="E429" s="279" t="s">
        <v>658</v>
      </c>
    </row>
    <row r="430" spans="2:5" ht="14.4" thickBot="1">
      <c r="B430" s="276" t="s">
        <v>6243</v>
      </c>
      <c r="C430" s="277" t="s">
        <v>6281</v>
      </c>
      <c r="D430" s="278">
        <v>146233683</v>
      </c>
      <c r="E430" s="279" t="s">
        <v>658</v>
      </c>
    </row>
    <row r="431" spans="2:5" ht="14.4" thickBot="1">
      <c r="B431" s="276" t="s">
        <v>6237</v>
      </c>
      <c r="C431" s="277" t="s">
        <v>6282</v>
      </c>
      <c r="D431" s="278">
        <v>30552621</v>
      </c>
      <c r="E431" s="279" t="s">
        <v>658</v>
      </c>
    </row>
    <row r="432" spans="2:5" ht="14.4" thickBot="1">
      <c r="B432" s="276" t="s">
        <v>6243</v>
      </c>
      <c r="C432" s="277" t="s">
        <v>6283</v>
      </c>
      <c r="D432" s="278">
        <v>589122030</v>
      </c>
      <c r="E432" s="279" t="s">
        <v>658</v>
      </c>
    </row>
    <row r="433" spans="2:5" ht="14.4" thickBot="1">
      <c r="B433" s="276" t="s">
        <v>6253</v>
      </c>
      <c r="C433" s="277" t="s">
        <v>6284</v>
      </c>
      <c r="D433" s="278">
        <v>727477031</v>
      </c>
      <c r="E433" s="279" t="s">
        <v>658</v>
      </c>
    </row>
    <row r="434" spans="2:5" ht="14.4" thickBot="1">
      <c r="B434" s="276" t="s">
        <v>6285</v>
      </c>
      <c r="C434" s="277" t="s">
        <v>6286</v>
      </c>
      <c r="D434" s="278">
        <v>120417929</v>
      </c>
      <c r="E434" s="279" t="s">
        <v>658</v>
      </c>
    </row>
    <row r="435" spans="2:5" ht="14.4" thickBot="1">
      <c r="B435" s="276" t="s">
        <v>6243</v>
      </c>
      <c r="C435" s="277" t="s">
        <v>6287</v>
      </c>
      <c r="D435" s="278">
        <v>272523548</v>
      </c>
      <c r="E435" s="279" t="s">
        <v>658</v>
      </c>
    </row>
    <row r="436" spans="2:5" ht="14.4" thickBot="1">
      <c r="B436" s="276" t="s">
        <v>6237</v>
      </c>
      <c r="C436" s="277" t="s">
        <v>6288</v>
      </c>
      <c r="D436" s="278">
        <v>203709166</v>
      </c>
      <c r="E436" s="279" t="s">
        <v>658</v>
      </c>
    </row>
    <row r="437" spans="2:5" ht="14.4" thickBot="1">
      <c r="B437" s="276" t="s">
        <v>6289</v>
      </c>
      <c r="C437" s="277" t="s">
        <v>6290</v>
      </c>
      <c r="D437" s="278">
        <v>37223279</v>
      </c>
      <c r="E437" s="279" t="s">
        <v>658</v>
      </c>
    </row>
    <row r="438" spans="2:5" ht="14.4" thickBot="1">
      <c r="B438" s="276" t="s">
        <v>5984</v>
      </c>
      <c r="C438" s="277" t="s">
        <v>6084</v>
      </c>
      <c r="D438" s="278">
        <v>970900324</v>
      </c>
      <c r="E438" s="279" t="s">
        <v>658</v>
      </c>
    </row>
    <row r="439" spans="2:5" ht="14.4" thickBot="1">
      <c r="B439" s="276" t="s">
        <v>5986</v>
      </c>
      <c r="C439" s="277" t="s">
        <v>6291</v>
      </c>
      <c r="D439" s="278">
        <v>91649184</v>
      </c>
      <c r="E439" s="279" t="s">
        <v>658</v>
      </c>
    </row>
    <row r="440" spans="2:5" ht="14.4" thickBot="1">
      <c r="B440" s="276" t="s">
        <v>6272</v>
      </c>
      <c r="C440" s="277" t="s">
        <v>6292</v>
      </c>
      <c r="D440" s="278">
        <v>103372755</v>
      </c>
      <c r="E440" s="279" t="s">
        <v>658</v>
      </c>
    </row>
    <row r="441" spans="2:5" ht="14.4" thickBot="1">
      <c r="B441" s="276" t="s">
        <v>6243</v>
      </c>
      <c r="C441" s="277" t="s">
        <v>6293</v>
      </c>
      <c r="D441" s="278">
        <v>150502953</v>
      </c>
      <c r="E441" s="279" t="s">
        <v>658</v>
      </c>
    </row>
    <row r="442" spans="2:5" ht="14.4" thickBot="1">
      <c r="B442" s="276" t="s">
        <v>6289</v>
      </c>
      <c r="C442" s="277" t="s">
        <v>6294</v>
      </c>
      <c r="D442" s="278">
        <v>393934976</v>
      </c>
      <c r="E442" s="279" t="s">
        <v>658</v>
      </c>
    </row>
    <row r="443" spans="2:5" ht="14.4" thickBot="1">
      <c r="B443" s="276" t="s">
        <v>6237</v>
      </c>
      <c r="C443" s="277" t="s">
        <v>6295</v>
      </c>
      <c r="D443" s="278">
        <v>25802061</v>
      </c>
      <c r="E443" s="279" t="s">
        <v>658</v>
      </c>
    </row>
    <row r="444" spans="2:5" ht="14.4" thickBot="1">
      <c r="B444" s="276" t="s">
        <v>6237</v>
      </c>
      <c r="C444" s="277" t="s">
        <v>6296</v>
      </c>
      <c r="D444" s="278">
        <v>31508208</v>
      </c>
      <c r="E444" s="279" t="s">
        <v>658</v>
      </c>
    </row>
    <row r="445" spans="2:5" ht="14.4" thickBot="1">
      <c r="B445" s="276" t="s">
        <v>6297</v>
      </c>
      <c r="C445" s="277" t="s">
        <v>6298</v>
      </c>
      <c r="D445" s="278">
        <v>27716807</v>
      </c>
      <c r="E445" s="279" t="s">
        <v>658</v>
      </c>
    </row>
    <row r="446" spans="2:5" ht="14.4" thickBot="1">
      <c r="B446" s="276" t="s">
        <v>6243</v>
      </c>
      <c r="C446" s="277" t="s">
        <v>6299</v>
      </c>
      <c r="D446" s="278">
        <v>53504435</v>
      </c>
      <c r="E446" s="279" t="s">
        <v>658</v>
      </c>
    </row>
    <row r="447" spans="2:5" ht="14.4" thickBot="1">
      <c r="B447" s="276" t="s">
        <v>6237</v>
      </c>
      <c r="C447" s="277" t="s">
        <v>6300</v>
      </c>
      <c r="D447" s="278">
        <v>222540358</v>
      </c>
      <c r="E447" s="279" t="s">
        <v>658</v>
      </c>
    </row>
    <row r="448" spans="2:5" ht="14.4" thickBot="1">
      <c r="B448" s="276" t="s">
        <v>6237</v>
      </c>
      <c r="C448" s="277" t="s">
        <v>6301</v>
      </c>
      <c r="D448" s="278">
        <v>25166826</v>
      </c>
      <c r="E448" s="279" t="s">
        <v>658</v>
      </c>
    </row>
    <row r="449" spans="2:5" ht="14.4" thickBot="1">
      <c r="B449" s="276" t="s">
        <v>5988</v>
      </c>
      <c r="C449" s="277" t="s">
        <v>6302</v>
      </c>
      <c r="D449" s="278">
        <v>56679097</v>
      </c>
      <c r="E449" s="279" t="s">
        <v>658</v>
      </c>
    </row>
    <row r="450" spans="2:5" ht="14.4" thickBot="1">
      <c r="B450" s="276" t="s">
        <v>6253</v>
      </c>
      <c r="C450" s="277" t="s">
        <v>6262</v>
      </c>
      <c r="D450" s="278">
        <v>114016913</v>
      </c>
      <c r="E450" s="279" t="s">
        <v>658</v>
      </c>
    </row>
    <row r="451" spans="2:5" ht="14.4" thickBot="1">
      <c r="B451" s="276" t="s">
        <v>6245</v>
      </c>
      <c r="C451" s="277" t="s">
        <v>6303</v>
      </c>
      <c r="D451" s="278">
        <v>36217226</v>
      </c>
      <c r="E451" s="279" t="s">
        <v>658</v>
      </c>
    </row>
    <row r="452" spans="2:5" ht="14.4" thickBot="1">
      <c r="B452" s="276" t="s">
        <v>6304</v>
      </c>
      <c r="C452" s="277" t="s">
        <v>6305</v>
      </c>
      <c r="D452" s="278">
        <v>525249937</v>
      </c>
      <c r="E452" s="279" t="s">
        <v>658</v>
      </c>
    </row>
    <row r="453" spans="2:5" ht="14.4" thickBot="1">
      <c r="B453" s="276" t="s">
        <v>6243</v>
      </c>
      <c r="C453" s="277" t="s">
        <v>6306</v>
      </c>
      <c r="D453" s="278">
        <v>68522130</v>
      </c>
      <c r="E453" s="279" t="s">
        <v>658</v>
      </c>
    </row>
    <row r="454" spans="2:5" ht="14.4" thickBot="1">
      <c r="B454" s="276" t="s">
        <v>6237</v>
      </c>
      <c r="C454" s="277" t="s">
        <v>6307</v>
      </c>
      <c r="D454" s="278">
        <v>33362975</v>
      </c>
      <c r="E454" s="279" t="s">
        <v>658</v>
      </c>
    </row>
    <row r="455" spans="2:5" ht="14.4" thickBot="1">
      <c r="B455" s="276" t="s">
        <v>6253</v>
      </c>
      <c r="C455" s="277" t="s">
        <v>6308</v>
      </c>
      <c r="D455" s="278">
        <v>220666260</v>
      </c>
      <c r="E455" s="279" t="s">
        <v>658</v>
      </c>
    </row>
    <row r="456" spans="2:5" ht="14.4" thickBot="1">
      <c r="B456" s="276" t="s">
        <v>6289</v>
      </c>
      <c r="C456" s="277" t="s">
        <v>6309</v>
      </c>
      <c r="D456" s="278">
        <v>78582993</v>
      </c>
      <c r="E456" s="279" t="s">
        <v>658</v>
      </c>
    </row>
    <row r="457" spans="2:5" ht="14.4" thickBot="1">
      <c r="B457" s="276" t="s">
        <v>6310</v>
      </c>
      <c r="C457" s="277" t="s">
        <v>6311</v>
      </c>
      <c r="D457" s="278">
        <v>253258725</v>
      </c>
      <c r="E457" s="279" t="s">
        <v>658</v>
      </c>
    </row>
    <row r="458" spans="2:5" ht="14.4" thickBot="1">
      <c r="B458" s="276" t="s">
        <v>5982</v>
      </c>
      <c r="C458" s="277" t="s">
        <v>6312</v>
      </c>
      <c r="D458" s="278">
        <v>96623501</v>
      </c>
      <c r="E458" s="279" t="s">
        <v>737</v>
      </c>
    </row>
    <row r="459" spans="2:5" ht="14.4" thickBot="1">
      <c r="B459" s="276" t="s">
        <v>652</v>
      </c>
      <c r="C459" s="277" t="s">
        <v>6313</v>
      </c>
      <c r="D459" s="278">
        <v>500036879</v>
      </c>
      <c r="E459" s="279" t="s">
        <v>681</v>
      </c>
    </row>
    <row r="460" spans="2:5" ht="14.4" thickBot="1">
      <c r="B460" s="276"/>
      <c r="C460" s="277" t="s">
        <v>6172</v>
      </c>
      <c r="D460" s="278">
        <v>5423124366</v>
      </c>
      <c r="E460" s="279" t="s">
        <v>825</v>
      </c>
    </row>
    <row r="461" spans="2:5" ht="14.4" thickBot="1">
      <c r="B461" s="276"/>
      <c r="C461" s="277" t="s">
        <v>6172</v>
      </c>
      <c r="D461" s="278">
        <v>4082258242</v>
      </c>
      <c r="E461" s="279" t="s">
        <v>825</v>
      </c>
    </row>
    <row r="462" spans="2:5" ht="14.4" thickBot="1">
      <c r="B462" s="276"/>
      <c r="C462" s="277" t="s">
        <v>6172</v>
      </c>
      <c r="D462" s="278">
        <v>3256558853</v>
      </c>
      <c r="E462" s="279" t="s">
        <v>825</v>
      </c>
    </row>
    <row r="463" spans="2:5" ht="14.4" thickBot="1">
      <c r="B463" s="276"/>
      <c r="C463" s="277" t="s">
        <v>6171</v>
      </c>
      <c r="D463" s="278">
        <v>3241156636</v>
      </c>
      <c r="E463" s="279" t="s">
        <v>825</v>
      </c>
    </row>
    <row r="464" spans="2:5" ht="14.4" thickBot="1">
      <c r="B464" s="276"/>
      <c r="C464" s="277" t="s">
        <v>6172</v>
      </c>
      <c r="D464" s="278">
        <v>3073081555</v>
      </c>
      <c r="E464" s="279" t="s">
        <v>825</v>
      </c>
    </row>
    <row r="465" spans="2:5" ht="14.4" thickBot="1">
      <c r="B465" s="276"/>
      <c r="C465" s="277" t="s">
        <v>6172</v>
      </c>
      <c r="D465" s="278">
        <v>2243140688</v>
      </c>
      <c r="E465" s="279" t="s">
        <v>825</v>
      </c>
    </row>
    <row r="466" spans="2:5" ht="14.4" thickBot="1">
      <c r="B466" s="276"/>
      <c r="C466" s="277" t="s">
        <v>6172</v>
      </c>
      <c r="D466" s="278">
        <v>2188074136</v>
      </c>
      <c r="E466" s="279" t="s">
        <v>825</v>
      </c>
    </row>
    <row r="467" spans="2:5" ht="14.4" thickBot="1">
      <c r="B467" s="276"/>
      <c r="C467" s="277" t="s">
        <v>6172</v>
      </c>
      <c r="D467" s="278">
        <v>2143545974</v>
      </c>
      <c r="E467" s="279" t="s">
        <v>825</v>
      </c>
    </row>
    <row r="468" spans="2:5" ht="14.4" thickBot="1">
      <c r="B468" s="276"/>
      <c r="C468" s="277" t="s">
        <v>6173</v>
      </c>
      <c r="D468" s="278">
        <v>1863659582</v>
      </c>
      <c r="E468" s="279" t="s">
        <v>825</v>
      </c>
    </row>
    <row r="469" spans="2:5" ht="14.4" thickBot="1">
      <c r="B469" s="276"/>
      <c r="C469" s="277" t="s">
        <v>6172</v>
      </c>
      <c r="D469" s="278">
        <v>1754786325</v>
      </c>
      <c r="E469" s="279" t="s">
        <v>825</v>
      </c>
    </row>
    <row r="470" spans="2:5" ht="14.4" thickBot="1">
      <c r="B470" s="276"/>
      <c r="C470" s="277" t="s">
        <v>6314</v>
      </c>
      <c r="D470" s="278">
        <v>1716105199</v>
      </c>
      <c r="E470" s="279" t="s">
        <v>825</v>
      </c>
    </row>
    <row r="471" spans="2:5" ht="14.4" thickBot="1">
      <c r="B471" s="276"/>
      <c r="C471" s="277" t="s">
        <v>6315</v>
      </c>
      <c r="D471" s="278">
        <v>1701940780</v>
      </c>
      <c r="E471" s="279" t="s">
        <v>825</v>
      </c>
    </row>
    <row r="472" spans="2:5" ht="14.4" thickBot="1">
      <c r="B472" s="276"/>
      <c r="C472" s="277" t="s">
        <v>6172</v>
      </c>
      <c r="D472" s="278">
        <v>1585317234</v>
      </c>
      <c r="E472" s="279" t="s">
        <v>825</v>
      </c>
    </row>
    <row r="473" spans="2:5" ht="14.4" thickBot="1">
      <c r="B473" s="276"/>
      <c r="C473" s="277" t="s">
        <v>6315</v>
      </c>
      <c r="D473" s="278">
        <v>1566261584</v>
      </c>
      <c r="E473" s="279" t="s">
        <v>825</v>
      </c>
    </row>
    <row r="474" spans="2:5" ht="14.4" thickBot="1">
      <c r="B474" s="276"/>
      <c r="C474" s="277" t="s">
        <v>6315</v>
      </c>
      <c r="D474" s="278">
        <v>1532738519</v>
      </c>
      <c r="E474" s="279" t="s">
        <v>825</v>
      </c>
    </row>
    <row r="475" spans="2:5" ht="14.4" thickBot="1">
      <c r="B475" s="276"/>
      <c r="C475" s="277" t="s">
        <v>6315</v>
      </c>
      <c r="D475" s="278">
        <v>1518456501</v>
      </c>
      <c r="E475" s="279" t="s">
        <v>825</v>
      </c>
    </row>
    <row r="476" spans="2:5" ht="14.4" thickBot="1">
      <c r="B476" s="276"/>
      <c r="C476" s="277" t="s">
        <v>6172</v>
      </c>
      <c r="D476" s="278">
        <v>1369846372</v>
      </c>
      <c r="E476" s="279" t="s">
        <v>825</v>
      </c>
    </row>
    <row r="477" spans="2:5" ht="14.4" thickBot="1">
      <c r="B477" s="276"/>
      <c r="C477" s="277" t="s">
        <v>4872</v>
      </c>
      <c r="D477" s="278">
        <v>1366595289</v>
      </c>
      <c r="E477" s="279" t="s">
        <v>825</v>
      </c>
    </row>
    <row r="478" spans="2:5" ht="14.4" thickBot="1">
      <c r="B478" s="276"/>
      <c r="C478" s="277" t="s">
        <v>4872</v>
      </c>
      <c r="D478" s="278">
        <v>1336500896</v>
      </c>
      <c r="E478" s="279" t="s">
        <v>825</v>
      </c>
    </row>
    <row r="479" spans="2:5" ht="14.4" thickBot="1">
      <c r="B479" s="276"/>
      <c r="C479" s="277" t="s">
        <v>4936</v>
      </c>
      <c r="D479" s="278">
        <v>1301367688</v>
      </c>
      <c r="E479" s="279" t="s">
        <v>825</v>
      </c>
    </row>
    <row r="480" spans="2:5" ht="14.4" thickBot="1">
      <c r="B480" s="276"/>
      <c r="C480" s="277" t="s">
        <v>6315</v>
      </c>
      <c r="D480" s="278">
        <v>1271298287</v>
      </c>
      <c r="E480" s="279" t="s">
        <v>825</v>
      </c>
    </row>
    <row r="481" spans="2:5" ht="14.4" thickBot="1">
      <c r="B481" s="276"/>
      <c r="C481" s="277" t="s">
        <v>4872</v>
      </c>
      <c r="D481" s="278">
        <v>1205011556</v>
      </c>
      <c r="E481" s="279" t="s">
        <v>825</v>
      </c>
    </row>
    <row r="482" spans="2:5" ht="14.4" thickBot="1">
      <c r="B482" s="276"/>
      <c r="C482" s="277" t="s">
        <v>6316</v>
      </c>
      <c r="D482" s="278">
        <v>1198433450</v>
      </c>
      <c r="E482" s="279" t="s">
        <v>825</v>
      </c>
    </row>
    <row r="483" spans="2:5" ht="14.4" thickBot="1">
      <c r="B483" s="276"/>
      <c r="C483" s="277" t="s">
        <v>4872</v>
      </c>
      <c r="D483" s="278">
        <v>1186658265</v>
      </c>
      <c r="E483" s="279" t="s">
        <v>825</v>
      </c>
    </row>
    <row r="484" spans="2:5" ht="14.4" thickBot="1">
      <c r="B484" s="276"/>
      <c r="C484" s="277" t="s">
        <v>6315</v>
      </c>
      <c r="D484" s="278">
        <v>1163976409</v>
      </c>
      <c r="E484" s="279" t="s">
        <v>825</v>
      </c>
    </row>
    <row r="485" spans="2:5" ht="14.4" thickBot="1">
      <c r="B485" s="276"/>
      <c r="C485" s="277" t="s">
        <v>6167</v>
      </c>
      <c r="D485" s="278">
        <v>1081992733</v>
      </c>
      <c r="E485" s="279" t="s">
        <v>825</v>
      </c>
    </row>
    <row r="486" spans="2:5" ht="14.4" thickBot="1">
      <c r="B486" s="276"/>
      <c r="C486" s="277" t="s">
        <v>6172</v>
      </c>
      <c r="D486" s="278">
        <v>1037271453</v>
      </c>
      <c r="E486" s="279" t="s">
        <v>825</v>
      </c>
    </row>
    <row r="487" spans="2:5" ht="14.4" thickBot="1">
      <c r="B487" s="276"/>
      <c r="C487" s="277" t="s">
        <v>4872</v>
      </c>
      <c r="D487" s="278">
        <v>875400591</v>
      </c>
      <c r="E487" s="279" t="s">
        <v>825</v>
      </c>
    </row>
    <row r="488" spans="2:5" ht="14.4" thickBot="1">
      <c r="B488" s="276"/>
      <c r="C488" s="277" t="s">
        <v>6173</v>
      </c>
      <c r="D488" s="278">
        <v>802676186</v>
      </c>
      <c r="E488" s="279" t="s">
        <v>825</v>
      </c>
    </row>
    <row r="489" spans="2:5" ht="14.4" thickBot="1">
      <c r="B489" s="276"/>
      <c r="C489" s="277" t="s">
        <v>6173</v>
      </c>
      <c r="D489" s="278">
        <v>802676186</v>
      </c>
      <c r="E489" s="279" t="s">
        <v>825</v>
      </c>
    </row>
    <row r="490" spans="2:5" ht="14.4" thickBot="1">
      <c r="B490" s="276"/>
      <c r="C490" s="277" t="s">
        <v>6173</v>
      </c>
      <c r="D490" s="278">
        <v>802676186</v>
      </c>
      <c r="E490" s="279" t="s">
        <v>825</v>
      </c>
    </row>
    <row r="491" spans="2:5" ht="14.4" thickBot="1">
      <c r="B491" s="276"/>
      <c r="C491" s="277" t="s">
        <v>6172</v>
      </c>
      <c r="D491" s="278">
        <v>766702391</v>
      </c>
      <c r="E491" s="279" t="s">
        <v>825</v>
      </c>
    </row>
    <row r="492" spans="2:5" ht="14.4" thickBot="1">
      <c r="B492" s="276"/>
      <c r="C492" s="277" t="s">
        <v>6173</v>
      </c>
      <c r="D492" s="278">
        <v>739468274</v>
      </c>
      <c r="E492" s="279" t="s">
        <v>825</v>
      </c>
    </row>
    <row r="493" spans="2:5" ht="14.4" thickBot="1">
      <c r="B493" s="276"/>
      <c r="C493" s="277" t="s">
        <v>6167</v>
      </c>
      <c r="D493" s="278">
        <v>718406961</v>
      </c>
      <c r="E493" s="279" t="s">
        <v>825</v>
      </c>
    </row>
    <row r="494" spans="2:5" ht="14.4" thickBot="1">
      <c r="B494" s="276"/>
      <c r="C494" s="277" t="s">
        <v>4872</v>
      </c>
      <c r="D494" s="278">
        <v>715753396</v>
      </c>
      <c r="E494" s="279" t="s">
        <v>825</v>
      </c>
    </row>
    <row r="495" spans="2:5" ht="14.4" thickBot="1">
      <c r="B495" s="276"/>
      <c r="C495" s="277" t="s">
        <v>4872</v>
      </c>
      <c r="D495" s="278">
        <v>687975189</v>
      </c>
      <c r="E495" s="279" t="s">
        <v>825</v>
      </c>
    </row>
    <row r="496" spans="2:5" ht="14.4" thickBot="1">
      <c r="B496" s="276"/>
      <c r="C496" s="277" t="s">
        <v>4872</v>
      </c>
      <c r="D496" s="278">
        <v>659633163</v>
      </c>
      <c r="E496" s="279" t="s">
        <v>825</v>
      </c>
    </row>
    <row r="497" spans="2:5" ht="14.4" thickBot="1">
      <c r="B497" s="276"/>
      <c r="C497" s="277" t="s">
        <v>6173</v>
      </c>
      <c r="D497" s="278">
        <v>652280849</v>
      </c>
      <c r="E497" s="279" t="s">
        <v>825</v>
      </c>
    </row>
    <row r="498" spans="2:5" ht="14.4" thickBot="1">
      <c r="B498" s="276"/>
      <c r="C498" s="277" t="s">
        <v>6167</v>
      </c>
      <c r="D498" s="278">
        <v>648071707</v>
      </c>
      <c r="E498" s="279" t="s">
        <v>825</v>
      </c>
    </row>
    <row r="499" spans="2:5" ht="14.4" thickBot="1">
      <c r="B499" s="276"/>
      <c r="C499" s="277" t="s">
        <v>4872</v>
      </c>
      <c r="D499" s="278">
        <v>647028700</v>
      </c>
      <c r="E499" s="279" t="s">
        <v>825</v>
      </c>
    </row>
    <row r="500" spans="2:5" ht="14.4" thickBot="1">
      <c r="B500" s="276"/>
      <c r="C500" s="277" t="s">
        <v>4872</v>
      </c>
      <c r="D500" s="278">
        <v>626427669</v>
      </c>
      <c r="E500" s="279" t="s">
        <v>825</v>
      </c>
    </row>
    <row r="501" spans="2:5" ht="14.4" thickBot="1">
      <c r="B501" s="276"/>
      <c r="C501" s="277" t="s">
        <v>4872</v>
      </c>
      <c r="D501" s="278">
        <v>603991792</v>
      </c>
      <c r="E501" s="279" t="s">
        <v>825</v>
      </c>
    </row>
    <row r="502" spans="2:5" ht="14.4" thickBot="1">
      <c r="B502" s="276"/>
      <c r="C502" s="277" t="s">
        <v>6167</v>
      </c>
      <c r="D502" s="278">
        <v>570315585</v>
      </c>
      <c r="E502" s="279" t="s">
        <v>825</v>
      </c>
    </row>
    <row r="503" spans="2:5" ht="14.4" thickBot="1">
      <c r="B503" s="276"/>
      <c r="C503" s="277" t="s">
        <v>6171</v>
      </c>
      <c r="D503" s="278">
        <v>570082352</v>
      </c>
      <c r="E503" s="279" t="s">
        <v>825</v>
      </c>
    </row>
    <row r="504" spans="2:5" ht="14.4" thickBot="1">
      <c r="B504" s="276"/>
      <c r="C504" s="277" t="s">
        <v>6167</v>
      </c>
      <c r="D504" s="278">
        <v>563908596</v>
      </c>
      <c r="E504" s="279" t="s">
        <v>825</v>
      </c>
    </row>
    <row r="505" spans="2:5" ht="14.4" thickBot="1">
      <c r="B505" s="276"/>
      <c r="C505" s="277" t="s">
        <v>4872</v>
      </c>
      <c r="D505" s="278">
        <v>540249506</v>
      </c>
      <c r="E505" s="279" t="s">
        <v>825</v>
      </c>
    </row>
    <row r="506" spans="2:5" ht="14.4" thickBot="1">
      <c r="B506" s="276"/>
      <c r="C506" s="277" t="s">
        <v>6317</v>
      </c>
      <c r="D506" s="278">
        <v>519965000</v>
      </c>
      <c r="E506" s="279" t="s">
        <v>825</v>
      </c>
    </row>
    <row r="507" spans="2:5" ht="14.4" thickBot="1">
      <c r="B507" s="276"/>
      <c r="C507" s="277" t="s">
        <v>6318</v>
      </c>
      <c r="D507" s="278">
        <v>513261073</v>
      </c>
      <c r="E507" s="279" t="s">
        <v>825</v>
      </c>
    </row>
    <row r="508" spans="2:5" ht="14.4" thickBot="1">
      <c r="B508" s="276"/>
      <c r="C508" s="277" t="s">
        <v>6167</v>
      </c>
      <c r="D508" s="278">
        <v>501556150</v>
      </c>
      <c r="E508" s="279" t="s">
        <v>825</v>
      </c>
    </row>
    <row r="509" spans="2:5" ht="14.4" thickBot="1">
      <c r="B509" s="276"/>
      <c r="C509" s="277" t="s">
        <v>6174</v>
      </c>
      <c r="D509" s="278">
        <v>500265834</v>
      </c>
      <c r="E509" s="279" t="s">
        <v>825</v>
      </c>
    </row>
    <row r="510" spans="2:5" ht="14.4" thickBot="1">
      <c r="B510" s="276"/>
      <c r="C510" s="277" t="s">
        <v>6167</v>
      </c>
      <c r="D510" s="278">
        <v>497603770</v>
      </c>
      <c r="E510" s="279" t="s">
        <v>825</v>
      </c>
    </row>
    <row r="511" spans="2:5" ht="14.4" thickBot="1">
      <c r="B511" s="276"/>
      <c r="C511" s="277" t="s">
        <v>6167</v>
      </c>
      <c r="D511" s="278">
        <v>496955578</v>
      </c>
      <c r="E511" s="279" t="s">
        <v>825</v>
      </c>
    </row>
    <row r="512" spans="2:5" ht="14.4" thickBot="1">
      <c r="B512" s="276"/>
      <c r="C512" s="277" t="s">
        <v>6167</v>
      </c>
      <c r="D512" s="278">
        <v>487889258</v>
      </c>
      <c r="E512" s="279" t="s">
        <v>825</v>
      </c>
    </row>
    <row r="513" spans="2:5" ht="14.4" thickBot="1">
      <c r="B513" s="276"/>
      <c r="C513" s="277" t="s">
        <v>6167</v>
      </c>
      <c r="D513" s="278">
        <v>485106450</v>
      </c>
      <c r="E513" s="279" t="s">
        <v>825</v>
      </c>
    </row>
    <row r="514" spans="2:5" ht="14.4" thickBot="1">
      <c r="B514" s="276"/>
      <c r="C514" s="277" t="s">
        <v>6167</v>
      </c>
      <c r="D514" s="278">
        <v>481826307</v>
      </c>
      <c r="E514" s="279" t="s">
        <v>825</v>
      </c>
    </row>
    <row r="515" spans="2:5" ht="14.4" thickBot="1">
      <c r="B515" s="276"/>
      <c r="C515" s="277" t="s">
        <v>6319</v>
      </c>
      <c r="D515" s="278">
        <v>480644613</v>
      </c>
      <c r="E515" s="279" t="s">
        <v>825</v>
      </c>
    </row>
    <row r="516" spans="2:5" ht="14.4" thickBot="1">
      <c r="B516" s="276"/>
      <c r="C516" s="277" t="s">
        <v>4936</v>
      </c>
      <c r="D516" s="278">
        <v>469717145</v>
      </c>
      <c r="E516" s="279" t="s">
        <v>825</v>
      </c>
    </row>
    <row r="517" spans="2:5" ht="14.4" thickBot="1">
      <c r="B517" s="276"/>
      <c r="C517" s="277" t="s">
        <v>6174</v>
      </c>
      <c r="D517" s="278">
        <v>452018815</v>
      </c>
      <c r="E517" s="279" t="s">
        <v>825</v>
      </c>
    </row>
    <row r="518" spans="2:5" ht="14.4" thickBot="1">
      <c r="B518" s="276"/>
      <c r="C518" s="277" t="s">
        <v>6174</v>
      </c>
      <c r="D518" s="278">
        <v>443915300</v>
      </c>
      <c r="E518" s="279" t="s">
        <v>825</v>
      </c>
    </row>
    <row r="519" spans="2:5" ht="14.4" thickBot="1">
      <c r="B519" s="276"/>
      <c r="C519" s="277" t="s">
        <v>4936</v>
      </c>
      <c r="D519" s="278">
        <v>426916950</v>
      </c>
      <c r="E519" s="279" t="s">
        <v>825</v>
      </c>
    </row>
    <row r="520" spans="2:5" ht="14.4" thickBot="1">
      <c r="B520" s="276"/>
      <c r="C520" s="277" t="s">
        <v>6167</v>
      </c>
      <c r="D520" s="278">
        <v>423653111</v>
      </c>
      <c r="E520" s="279" t="s">
        <v>825</v>
      </c>
    </row>
    <row r="521" spans="2:5" ht="14.4" thickBot="1">
      <c r="B521" s="276"/>
      <c r="C521" s="277" t="s">
        <v>6174</v>
      </c>
      <c r="D521" s="278">
        <v>422305442</v>
      </c>
      <c r="E521" s="279" t="s">
        <v>825</v>
      </c>
    </row>
    <row r="522" spans="2:5" ht="14.4" thickBot="1">
      <c r="B522" s="276"/>
      <c r="C522" s="277" t="s">
        <v>6317</v>
      </c>
      <c r="D522" s="278">
        <v>415972000</v>
      </c>
      <c r="E522" s="279" t="s">
        <v>825</v>
      </c>
    </row>
    <row r="523" spans="2:5" ht="14.4" thickBot="1">
      <c r="B523" s="276"/>
      <c r="C523" s="277" t="s">
        <v>6317</v>
      </c>
      <c r="D523" s="278">
        <v>415972000</v>
      </c>
      <c r="E523" s="279" t="s">
        <v>825</v>
      </c>
    </row>
    <row r="524" spans="2:5" ht="14.4" thickBot="1">
      <c r="B524" s="276"/>
      <c r="C524" s="277" t="s">
        <v>6317</v>
      </c>
      <c r="D524" s="278">
        <v>415972000</v>
      </c>
      <c r="E524" s="279" t="s">
        <v>825</v>
      </c>
    </row>
    <row r="525" spans="2:5" ht="14.4" thickBot="1">
      <c r="B525" s="276"/>
      <c r="C525" s="277" t="s">
        <v>6318</v>
      </c>
      <c r="D525" s="278">
        <v>413437305</v>
      </c>
      <c r="E525" s="279" t="s">
        <v>825</v>
      </c>
    </row>
    <row r="526" spans="2:5" ht="14.4" thickBot="1">
      <c r="B526" s="276"/>
      <c r="C526" s="277" t="s">
        <v>6319</v>
      </c>
      <c r="D526" s="278">
        <v>392278228</v>
      </c>
      <c r="E526" s="279" t="s">
        <v>825</v>
      </c>
    </row>
    <row r="527" spans="2:5" ht="14.4" thickBot="1">
      <c r="B527" s="276"/>
      <c r="C527" s="277" t="s">
        <v>6319</v>
      </c>
      <c r="D527" s="278">
        <v>389186555</v>
      </c>
      <c r="E527" s="279" t="s">
        <v>825</v>
      </c>
    </row>
    <row r="528" spans="2:5" ht="14.4" thickBot="1">
      <c r="B528" s="276"/>
      <c r="C528" s="277" t="s">
        <v>6319</v>
      </c>
      <c r="D528" s="278">
        <v>384516033</v>
      </c>
      <c r="E528" s="279" t="s">
        <v>825</v>
      </c>
    </row>
    <row r="529" spans="2:5" ht="14.4" thickBot="1">
      <c r="B529" s="276"/>
      <c r="C529" s="277" t="s">
        <v>6317</v>
      </c>
      <c r="D529" s="278">
        <v>374374800</v>
      </c>
      <c r="E529" s="279" t="s">
        <v>825</v>
      </c>
    </row>
    <row r="530" spans="2:5" ht="14.4" thickBot="1">
      <c r="B530" s="276"/>
      <c r="C530" s="277" t="s">
        <v>6167</v>
      </c>
      <c r="D530" s="278">
        <v>366510276</v>
      </c>
      <c r="E530" s="279" t="s">
        <v>825</v>
      </c>
    </row>
    <row r="531" spans="2:5" ht="14.4" thickBot="1">
      <c r="B531" s="276"/>
      <c r="C531" s="277" t="s">
        <v>6320</v>
      </c>
      <c r="D531" s="278">
        <v>364948236</v>
      </c>
      <c r="E531" s="279" t="s">
        <v>825</v>
      </c>
    </row>
    <row r="532" spans="2:5" ht="14.4" thickBot="1">
      <c r="B532" s="276"/>
      <c r="C532" s="277" t="s">
        <v>6320</v>
      </c>
      <c r="D532" s="278">
        <v>364948234</v>
      </c>
      <c r="E532" s="279" t="s">
        <v>825</v>
      </c>
    </row>
    <row r="533" spans="2:5" ht="14.4" thickBot="1">
      <c r="B533" s="276"/>
      <c r="C533" s="277" t="s">
        <v>6321</v>
      </c>
      <c r="D533" s="278">
        <v>359364893</v>
      </c>
      <c r="E533" s="279" t="s">
        <v>825</v>
      </c>
    </row>
    <row r="534" spans="2:5" ht="14.4" thickBot="1">
      <c r="B534" s="276"/>
      <c r="C534" s="277" t="s">
        <v>6318</v>
      </c>
      <c r="D534" s="278">
        <v>357284906</v>
      </c>
      <c r="E534" s="279" t="s">
        <v>825</v>
      </c>
    </row>
    <row r="535" spans="2:5" ht="14.4" thickBot="1">
      <c r="B535" s="276"/>
      <c r="C535" s="277" t="s">
        <v>6315</v>
      </c>
      <c r="D535" s="278">
        <v>356838254</v>
      </c>
      <c r="E535" s="279" t="s">
        <v>825</v>
      </c>
    </row>
    <row r="536" spans="2:5" ht="14.4" thickBot="1">
      <c r="B536" s="276"/>
      <c r="C536" s="277" t="s">
        <v>6314</v>
      </c>
      <c r="D536" s="278">
        <v>353253851</v>
      </c>
      <c r="E536" s="279" t="s">
        <v>825</v>
      </c>
    </row>
    <row r="537" spans="2:5" ht="14.4" thickBot="1">
      <c r="B537" s="276"/>
      <c r="C537" s="277" t="s">
        <v>4936</v>
      </c>
      <c r="D537" s="278">
        <v>345213601</v>
      </c>
      <c r="E537" s="279" t="s">
        <v>825</v>
      </c>
    </row>
    <row r="538" spans="2:5" ht="14.4" thickBot="1">
      <c r="B538" s="276"/>
      <c r="C538" s="277" t="s">
        <v>6315</v>
      </c>
      <c r="D538" s="278">
        <v>339074013</v>
      </c>
      <c r="E538" s="279" t="s">
        <v>825</v>
      </c>
    </row>
    <row r="539" spans="2:5" ht="14.4" thickBot="1">
      <c r="B539" s="276"/>
      <c r="C539" s="277" t="s">
        <v>6321</v>
      </c>
      <c r="D539" s="278">
        <v>336515819</v>
      </c>
      <c r="E539" s="279" t="s">
        <v>825</v>
      </c>
    </row>
    <row r="540" spans="2:5" ht="14.4" thickBot="1">
      <c r="B540" s="276"/>
      <c r="C540" s="277" t="s">
        <v>6321</v>
      </c>
      <c r="D540" s="278">
        <v>331932917</v>
      </c>
      <c r="E540" s="279" t="s">
        <v>825</v>
      </c>
    </row>
    <row r="541" spans="2:5" ht="14.4" thickBot="1">
      <c r="B541" s="276"/>
      <c r="C541" s="277" t="s">
        <v>6321</v>
      </c>
      <c r="D541" s="278">
        <v>331374884</v>
      </c>
      <c r="E541" s="279" t="s">
        <v>825</v>
      </c>
    </row>
    <row r="542" spans="2:5" ht="14.4" thickBot="1">
      <c r="B542" s="276"/>
      <c r="C542" s="277" t="s">
        <v>6321</v>
      </c>
      <c r="D542" s="278">
        <v>330402849</v>
      </c>
      <c r="E542" s="279" t="s">
        <v>825</v>
      </c>
    </row>
    <row r="543" spans="2:5" ht="14.4" thickBot="1">
      <c r="B543" s="276"/>
      <c r="C543" s="277" t="s">
        <v>6321</v>
      </c>
      <c r="D543" s="278">
        <v>330083495</v>
      </c>
      <c r="E543" s="279" t="s">
        <v>825</v>
      </c>
    </row>
    <row r="544" spans="2:5" ht="14.4" thickBot="1">
      <c r="B544" s="276"/>
      <c r="C544" s="277" t="s">
        <v>6321</v>
      </c>
      <c r="D544" s="278">
        <v>329331361</v>
      </c>
      <c r="E544" s="279" t="s">
        <v>825</v>
      </c>
    </row>
    <row r="545" spans="2:5" ht="14.4" thickBot="1">
      <c r="B545" s="276"/>
      <c r="C545" s="277" t="s">
        <v>6321</v>
      </c>
      <c r="D545" s="278">
        <v>327629524</v>
      </c>
      <c r="E545" s="279" t="s">
        <v>825</v>
      </c>
    </row>
    <row r="546" spans="2:5" ht="14.4" thickBot="1">
      <c r="B546" s="276"/>
      <c r="C546" s="277" t="s">
        <v>4936</v>
      </c>
      <c r="D546" s="278">
        <v>327208947</v>
      </c>
      <c r="E546" s="279" t="s">
        <v>825</v>
      </c>
    </row>
    <row r="547" spans="2:5" ht="14.4" thickBot="1">
      <c r="B547" s="276"/>
      <c r="C547" s="277" t="s">
        <v>6318</v>
      </c>
      <c r="D547" s="278">
        <v>324340069</v>
      </c>
      <c r="E547" s="279" t="s">
        <v>825</v>
      </c>
    </row>
    <row r="548" spans="2:5" ht="14.4" thickBot="1">
      <c r="B548" s="276"/>
      <c r="C548" s="277" t="s">
        <v>6321</v>
      </c>
      <c r="D548" s="278">
        <v>321162707</v>
      </c>
      <c r="E548" s="279" t="s">
        <v>825</v>
      </c>
    </row>
    <row r="549" spans="2:5" ht="14.4" thickBot="1">
      <c r="B549" s="276"/>
      <c r="C549" s="277" t="s">
        <v>4936</v>
      </c>
      <c r="D549" s="278">
        <v>320386635</v>
      </c>
      <c r="E549" s="279" t="s">
        <v>825</v>
      </c>
    </row>
    <row r="550" spans="2:5" ht="14.4" thickBot="1">
      <c r="B550" s="276"/>
      <c r="C550" s="277" t="s">
        <v>6318</v>
      </c>
      <c r="D550" s="278">
        <v>319440578</v>
      </c>
      <c r="E550" s="279" t="s">
        <v>825</v>
      </c>
    </row>
    <row r="551" spans="2:5" ht="14.4" thickBot="1">
      <c r="B551" s="276"/>
      <c r="C551" s="277" t="s">
        <v>4936</v>
      </c>
      <c r="D551" s="278">
        <v>319363285</v>
      </c>
      <c r="E551" s="279" t="s">
        <v>825</v>
      </c>
    </row>
    <row r="552" spans="2:5" ht="14.4" thickBot="1">
      <c r="B552" s="276"/>
      <c r="C552" s="277" t="s">
        <v>6318</v>
      </c>
      <c r="D552" s="278">
        <v>318603563</v>
      </c>
      <c r="E552" s="279" t="s">
        <v>825</v>
      </c>
    </row>
    <row r="553" spans="2:5" ht="14.4" thickBot="1">
      <c r="B553" s="276"/>
      <c r="C553" s="277" t="s">
        <v>6321</v>
      </c>
      <c r="D553" s="278">
        <v>318160996</v>
      </c>
      <c r="E553" s="279" t="s">
        <v>825</v>
      </c>
    </row>
    <row r="554" spans="2:5" ht="14.4" thickBot="1">
      <c r="B554" s="276"/>
      <c r="C554" s="277" t="s">
        <v>6318</v>
      </c>
      <c r="D554" s="278">
        <v>317149295</v>
      </c>
      <c r="E554" s="279" t="s">
        <v>825</v>
      </c>
    </row>
    <row r="555" spans="2:5" ht="14.4" thickBot="1">
      <c r="B555" s="276"/>
      <c r="C555" s="277" t="s">
        <v>6167</v>
      </c>
      <c r="D555" s="278">
        <v>317110972</v>
      </c>
      <c r="E555" s="279" t="s">
        <v>825</v>
      </c>
    </row>
    <row r="556" spans="2:5" ht="14.4" thickBot="1">
      <c r="B556" s="276"/>
      <c r="C556" s="277" t="s">
        <v>6318</v>
      </c>
      <c r="D556" s="278">
        <v>316500666</v>
      </c>
      <c r="E556" s="279" t="s">
        <v>825</v>
      </c>
    </row>
    <row r="557" spans="2:5" ht="14.4" thickBot="1">
      <c r="B557" s="276"/>
      <c r="C557" s="277" t="s">
        <v>6318</v>
      </c>
      <c r="D557" s="278">
        <v>312692660</v>
      </c>
      <c r="E557" s="279" t="s">
        <v>825</v>
      </c>
    </row>
    <row r="558" spans="2:5" ht="14.4" thickBot="1">
      <c r="B558" s="276"/>
      <c r="C558" s="277" t="s">
        <v>6317</v>
      </c>
      <c r="D558" s="278">
        <v>311979000</v>
      </c>
      <c r="E558" s="279" t="s">
        <v>825</v>
      </c>
    </row>
    <row r="559" spans="2:5" ht="14.4" thickBot="1">
      <c r="B559" s="276"/>
      <c r="C559" s="277" t="s">
        <v>6317</v>
      </c>
      <c r="D559" s="278">
        <v>311979000</v>
      </c>
      <c r="E559" s="279" t="s">
        <v>825</v>
      </c>
    </row>
    <row r="560" spans="2:5" ht="14.4" thickBot="1">
      <c r="B560" s="276"/>
      <c r="C560" s="277" t="s">
        <v>6318</v>
      </c>
      <c r="D560" s="278">
        <v>311491095</v>
      </c>
      <c r="E560" s="279" t="s">
        <v>825</v>
      </c>
    </row>
    <row r="561" spans="2:5" ht="14.4" thickBot="1">
      <c r="B561" s="276"/>
      <c r="C561" s="277" t="s">
        <v>6318</v>
      </c>
      <c r="D561" s="278">
        <v>311405622</v>
      </c>
      <c r="E561" s="279" t="s">
        <v>825</v>
      </c>
    </row>
    <row r="562" spans="2:5" ht="14.4" thickBot="1">
      <c r="B562" s="276"/>
      <c r="C562" s="277" t="s">
        <v>6318</v>
      </c>
      <c r="D562" s="278">
        <v>309959730</v>
      </c>
      <c r="E562" s="279" t="s">
        <v>825</v>
      </c>
    </row>
    <row r="563" spans="2:5" ht="14.4" thickBot="1">
      <c r="B563" s="276"/>
      <c r="C563" s="277" t="s">
        <v>4936</v>
      </c>
      <c r="D563" s="278">
        <v>308050605</v>
      </c>
      <c r="E563" s="279" t="s">
        <v>825</v>
      </c>
    </row>
    <row r="564" spans="2:5" ht="14.4" thickBot="1">
      <c r="B564" s="276"/>
      <c r="C564" s="277" t="s">
        <v>6316</v>
      </c>
      <c r="D564" s="278">
        <v>307212213</v>
      </c>
      <c r="E564" s="279" t="s">
        <v>825</v>
      </c>
    </row>
    <row r="565" spans="2:5" ht="14.4" thickBot="1">
      <c r="B565" s="276"/>
      <c r="C565" s="277" t="s">
        <v>6172</v>
      </c>
      <c r="D565" s="278">
        <v>306966232</v>
      </c>
      <c r="E565" s="279" t="s">
        <v>825</v>
      </c>
    </row>
    <row r="566" spans="2:5" ht="14.4" thickBot="1">
      <c r="B566" s="276"/>
      <c r="C566" s="277" t="s">
        <v>6171</v>
      </c>
      <c r="D566" s="278">
        <v>306222178</v>
      </c>
      <c r="E566" s="279" t="s">
        <v>825</v>
      </c>
    </row>
    <row r="567" spans="2:5" ht="14.4" thickBot="1">
      <c r="B567" s="276"/>
      <c r="C567" s="277" t="s">
        <v>4936</v>
      </c>
      <c r="D567" s="278">
        <v>300617747</v>
      </c>
      <c r="E567" s="279" t="s">
        <v>825</v>
      </c>
    </row>
    <row r="568" spans="2:5" ht="14.4" thickBot="1">
      <c r="B568" s="276"/>
      <c r="C568" s="277" t="s">
        <v>6167</v>
      </c>
      <c r="D568" s="278">
        <v>295250848</v>
      </c>
      <c r="E568" s="279" t="s">
        <v>825</v>
      </c>
    </row>
    <row r="569" spans="2:5" ht="14.4" thickBot="1">
      <c r="B569" s="276"/>
      <c r="C569" s="277" t="s">
        <v>6167</v>
      </c>
      <c r="D569" s="278">
        <v>293485884</v>
      </c>
      <c r="E569" s="279" t="s">
        <v>825</v>
      </c>
    </row>
    <row r="570" spans="2:5" ht="14.4" thickBot="1">
      <c r="B570" s="276"/>
      <c r="C570" s="277" t="s">
        <v>6315</v>
      </c>
      <c r="D570" s="278">
        <v>287913118</v>
      </c>
      <c r="E570" s="279" t="s">
        <v>825</v>
      </c>
    </row>
    <row r="571" spans="2:5" ht="14.4" thickBot="1">
      <c r="B571" s="276"/>
      <c r="C571" s="277" t="s">
        <v>6321</v>
      </c>
      <c r="D571" s="278">
        <v>287355762</v>
      </c>
      <c r="E571" s="279" t="s">
        <v>825</v>
      </c>
    </row>
    <row r="572" spans="2:5" ht="14.4" thickBot="1">
      <c r="B572" s="276"/>
      <c r="C572" s="277" t="s">
        <v>6315</v>
      </c>
      <c r="D572" s="278">
        <v>286430938</v>
      </c>
      <c r="E572" s="279" t="s">
        <v>825</v>
      </c>
    </row>
    <row r="573" spans="2:5" ht="14.4" thickBot="1">
      <c r="B573" s="276"/>
      <c r="C573" s="277" t="s">
        <v>4936</v>
      </c>
      <c r="D573" s="278">
        <v>286198453</v>
      </c>
      <c r="E573" s="279" t="s">
        <v>825</v>
      </c>
    </row>
    <row r="574" spans="2:5" ht="14.4" thickBot="1">
      <c r="B574" s="276"/>
      <c r="C574" s="277" t="s">
        <v>4936</v>
      </c>
      <c r="D574" s="278">
        <v>284137991</v>
      </c>
      <c r="E574" s="279" t="s">
        <v>825</v>
      </c>
    </row>
    <row r="575" spans="2:5" ht="14.4" thickBot="1">
      <c r="B575" s="276"/>
      <c r="C575" s="277" t="s">
        <v>4936</v>
      </c>
      <c r="D575" s="278">
        <v>280286656</v>
      </c>
      <c r="E575" s="279" t="s">
        <v>825</v>
      </c>
    </row>
    <row r="576" spans="2:5" ht="14.4" thickBot="1">
      <c r="B576" s="276"/>
      <c r="C576" s="277" t="s">
        <v>6321</v>
      </c>
      <c r="D576" s="278">
        <v>278431702</v>
      </c>
      <c r="E576" s="279" t="s">
        <v>825</v>
      </c>
    </row>
    <row r="577" spans="2:5" ht="14.4" thickBot="1">
      <c r="B577" s="276"/>
      <c r="C577" s="277" t="s">
        <v>4936</v>
      </c>
      <c r="D577" s="278">
        <v>278280873</v>
      </c>
      <c r="E577" s="279" t="s">
        <v>825</v>
      </c>
    </row>
    <row r="578" spans="2:5" ht="14.4" thickBot="1">
      <c r="B578" s="276"/>
      <c r="C578" s="277" t="s">
        <v>4936</v>
      </c>
      <c r="D578" s="278">
        <v>274048909</v>
      </c>
      <c r="E578" s="279" t="s">
        <v>825</v>
      </c>
    </row>
    <row r="579" spans="2:5" ht="14.4" thickBot="1">
      <c r="B579" s="276"/>
      <c r="C579" s="277" t="s">
        <v>4936</v>
      </c>
      <c r="D579" s="278">
        <v>270239455</v>
      </c>
      <c r="E579" s="279" t="s">
        <v>825</v>
      </c>
    </row>
    <row r="580" spans="2:5" ht="14.4" thickBot="1">
      <c r="B580" s="276"/>
      <c r="C580" s="277" t="s">
        <v>4936</v>
      </c>
      <c r="D580" s="278">
        <v>267820830</v>
      </c>
      <c r="E580" s="279" t="s">
        <v>825</v>
      </c>
    </row>
    <row r="581" spans="2:5" ht="14.4" thickBot="1">
      <c r="B581" s="276"/>
      <c r="C581" s="277" t="s">
        <v>6173</v>
      </c>
      <c r="D581" s="278">
        <v>267558729</v>
      </c>
      <c r="E581" s="279" t="s">
        <v>825</v>
      </c>
    </row>
    <row r="582" spans="2:5" ht="14.4" thickBot="1">
      <c r="B582" s="276"/>
      <c r="C582" s="277" t="s">
        <v>6168</v>
      </c>
      <c r="D582" s="278">
        <v>267205365</v>
      </c>
      <c r="E582" s="279" t="s">
        <v>825</v>
      </c>
    </row>
    <row r="583" spans="2:5" ht="14.4" thickBot="1">
      <c r="B583" s="276"/>
      <c r="C583" s="277" t="s">
        <v>4936</v>
      </c>
      <c r="D583" s="278">
        <v>265984215</v>
      </c>
      <c r="E583" s="279" t="s">
        <v>825</v>
      </c>
    </row>
    <row r="584" spans="2:5" ht="14.4" thickBot="1">
      <c r="B584" s="276"/>
      <c r="C584" s="277" t="s">
        <v>4936</v>
      </c>
      <c r="D584" s="278">
        <v>265323992</v>
      </c>
      <c r="E584" s="279" t="s">
        <v>825</v>
      </c>
    </row>
    <row r="585" spans="2:5" ht="14.4" thickBot="1">
      <c r="B585" s="276"/>
      <c r="C585" s="277" t="s">
        <v>6315</v>
      </c>
      <c r="D585" s="278">
        <v>262288639</v>
      </c>
      <c r="E585" s="279" t="s">
        <v>825</v>
      </c>
    </row>
    <row r="586" spans="2:5" ht="14.4" thickBot="1">
      <c r="B586" s="276"/>
      <c r="C586" s="277" t="s">
        <v>4936</v>
      </c>
      <c r="D586" s="278">
        <v>262117063</v>
      </c>
      <c r="E586" s="279" t="s">
        <v>825</v>
      </c>
    </row>
    <row r="587" spans="2:5" ht="14.4" thickBot="1">
      <c r="B587" s="276"/>
      <c r="C587" s="277" t="s">
        <v>6167</v>
      </c>
      <c r="D587" s="278">
        <v>261597998</v>
      </c>
      <c r="E587" s="279" t="s">
        <v>825</v>
      </c>
    </row>
    <row r="588" spans="2:5" ht="14.4" thickBot="1">
      <c r="B588" s="276"/>
      <c r="C588" s="277" t="s">
        <v>6173</v>
      </c>
      <c r="D588" s="278">
        <v>257135142</v>
      </c>
      <c r="E588" s="279" t="s">
        <v>825</v>
      </c>
    </row>
    <row r="589" spans="2:5" ht="14.4" thickBot="1">
      <c r="B589" s="276"/>
      <c r="C589" s="277" t="s">
        <v>4936</v>
      </c>
      <c r="D589" s="278">
        <v>254273014</v>
      </c>
      <c r="E589" s="279" t="s">
        <v>825</v>
      </c>
    </row>
    <row r="590" spans="2:5" ht="14.4" thickBot="1">
      <c r="B590" s="276"/>
      <c r="C590" s="277" t="s">
        <v>4936</v>
      </c>
      <c r="D590" s="278">
        <v>253512286</v>
      </c>
      <c r="E590" s="279" t="s">
        <v>825</v>
      </c>
    </row>
    <row r="591" spans="2:5" ht="14.4" thickBot="1">
      <c r="B591" s="276"/>
      <c r="C591" s="277" t="s">
        <v>4936</v>
      </c>
      <c r="D591" s="278">
        <v>253307768</v>
      </c>
      <c r="E591" s="279" t="s">
        <v>825</v>
      </c>
    </row>
    <row r="592" spans="2:5" ht="14.4" thickBot="1">
      <c r="B592" s="276"/>
      <c r="C592" s="277" t="s">
        <v>6168</v>
      </c>
      <c r="D592" s="278">
        <v>251645896</v>
      </c>
      <c r="E592" s="279" t="s">
        <v>825</v>
      </c>
    </row>
    <row r="593" spans="2:5" ht="14.4" thickBot="1">
      <c r="B593" s="276"/>
      <c r="C593" s="277" t="s">
        <v>6167</v>
      </c>
      <c r="D593" s="278">
        <v>249857570</v>
      </c>
      <c r="E593" s="279" t="s">
        <v>825</v>
      </c>
    </row>
    <row r="594" spans="2:5" ht="14.4" thickBot="1">
      <c r="B594" s="276"/>
      <c r="C594" s="277" t="s">
        <v>6168</v>
      </c>
      <c r="D594" s="278">
        <v>247630732</v>
      </c>
      <c r="E594" s="279" t="s">
        <v>825</v>
      </c>
    </row>
    <row r="595" spans="2:5" ht="14.4" thickBot="1">
      <c r="B595" s="276"/>
      <c r="C595" s="277" t="s">
        <v>4936</v>
      </c>
      <c r="D595" s="278">
        <v>247301990</v>
      </c>
      <c r="E595" s="279" t="s">
        <v>825</v>
      </c>
    </row>
    <row r="596" spans="2:5" ht="14.4" thickBot="1">
      <c r="B596" s="276"/>
      <c r="C596" s="277" t="s">
        <v>6315</v>
      </c>
      <c r="D596" s="278">
        <v>245828286</v>
      </c>
      <c r="E596" s="279" t="s">
        <v>825</v>
      </c>
    </row>
    <row r="597" spans="2:5" ht="14.4" thickBot="1">
      <c r="B597" s="276"/>
      <c r="C597" s="277" t="s">
        <v>4936</v>
      </c>
      <c r="D597" s="278">
        <v>245652100</v>
      </c>
      <c r="E597" s="279" t="s">
        <v>825</v>
      </c>
    </row>
    <row r="598" spans="2:5" ht="14.4" thickBot="1">
      <c r="B598" s="276"/>
      <c r="C598" s="277" t="s">
        <v>6167</v>
      </c>
      <c r="D598" s="278">
        <v>245101195</v>
      </c>
      <c r="E598" s="279" t="s">
        <v>825</v>
      </c>
    </row>
    <row r="599" spans="2:5" ht="14.4" thickBot="1">
      <c r="B599" s="276"/>
      <c r="C599" s="277" t="s">
        <v>6167</v>
      </c>
      <c r="D599" s="278">
        <v>244623638</v>
      </c>
      <c r="E599" s="279" t="s">
        <v>825</v>
      </c>
    </row>
    <row r="600" spans="2:5" ht="14.4" thickBot="1">
      <c r="B600" s="276"/>
      <c r="C600" s="277" t="s">
        <v>6167</v>
      </c>
      <c r="D600" s="278">
        <v>244419537</v>
      </c>
      <c r="E600" s="279" t="s">
        <v>825</v>
      </c>
    </row>
    <row r="601" spans="2:5" ht="14.4" thickBot="1">
      <c r="B601" s="276"/>
      <c r="C601" s="277" t="s">
        <v>4936</v>
      </c>
      <c r="D601" s="278">
        <v>242326219</v>
      </c>
      <c r="E601" s="279" t="s">
        <v>825</v>
      </c>
    </row>
    <row r="602" spans="2:5" ht="14.4" thickBot="1">
      <c r="B602" s="276"/>
      <c r="C602" s="277" t="s">
        <v>4936</v>
      </c>
      <c r="D602" s="278">
        <v>241741616</v>
      </c>
      <c r="E602" s="279" t="s">
        <v>825</v>
      </c>
    </row>
    <row r="603" spans="2:5" ht="14.4" thickBot="1">
      <c r="B603" s="276"/>
      <c r="C603" s="277" t="s">
        <v>6167</v>
      </c>
      <c r="D603" s="278">
        <v>241265884</v>
      </c>
      <c r="E603" s="279" t="s">
        <v>825</v>
      </c>
    </row>
    <row r="604" spans="2:5" ht="14.4" thickBot="1">
      <c r="B604" s="276"/>
      <c r="C604" s="277" t="s">
        <v>6167</v>
      </c>
      <c r="D604" s="278">
        <v>239959377</v>
      </c>
      <c r="E604" s="279" t="s">
        <v>825</v>
      </c>
    </row>
    <row r="605" spans="2:5" ht="14.4" thickBot="1">
      <c r="B605" s="276"/>
      <c r="C605" s="277" t="s">
        <v>6315</v>
      </c>
      <c r="D605" s="278">
        <v>237199944</v>
      </c>
      <c r="E605" s="279" t="s">
        <v>825</v>
      </c>
    </row>
    <row r="606" spans="2:5" ht="14.4" thickBot="1">
      <c r="B606" s="276"/>
      <c r="C606" s="277" t="s">
        <v>6315</v>
      </c>
      <c r="D606" s="278">
        <v>237199944</v>
      </c>
      <c r="E606" s="279" t="s">
        <v>825</v>
      </c>
    </row>
    <row r="607" spans="2:5" ht="14.4" thickBot="1">
      <c r="B607" s="276"/>
      <c r="C607" s="277" t="s">
        <v>4936</v>
      </c>
      <c r="D607" s="278">
        <v>236098079</v>
      </c>
      <c r="E607" s="279" t="s">
        <v>825</v>
      </c>
    </row>
    <row r="608" spans="2:5" ht="14.4" thickBot="1">
      <c r="B608" s="276"/>
      <c r="C608" s="277" t="s">
        <v>6186</v>
      </c>
      <c r="D608" s="278">
        <v>236091900</v>
      </c>
      <c r="E608" s="279" t="s">
        <v>825</v>
      </c>
    </row>
    <row r="609" spans="2:5" ht="14.4" thickBot="1">
      <c r="B609" s="276"/>
      <c r="C609" s="277" t="s">
        <v>4936</v>
      </c>
      <c r="D609" s="278">
        <v>234547983</v>
      </c>
      <c r="E609" s="279" t="s">
        <v>825</v>
      </c>
    </row>
    <row r="610" spans="2:5" ht="14.4" thickBot="1">
      <c r="B610" s="276"/>
      <c r="C610" s="277" t="s">
        <v>6322</v>
      </c>
      <c r="D610" s="278">
        <v>232431781</v>
      </c>
      <c r="E610" s="279" t="s">
        <v>825</v>
      </c>
    </row>
    <row r="611" spans="2:5" ht="14.4" thickBot="1">
      <c r="B611" s="276"/>
      <c r="C611" s="277" t="s">
        <v>6174</v>
      </c>
      <c r="D611" s="278">
        <v>230136027</v>
      </c>
      <c r="E611" s="279" t="s">
        <v>825</v>
      </c>
    </row>
    <row r="612" spans="2:5" ht="14.4" thickBot="1">
      <c r="B612" s="276"/>
      <c r="C612" s="277" t="s">
        <v>6321</v>
      </c>
      <c r="D612" s="278">
        <v>227990513</v>
      </c>
      <c r="E612" s="279" t="s">
        <v>825</v>
      </c>
    </row>
    <row r="613" spans="2:5" ht="14.4" thickBot="1">
      <c r="B613" s="276"/>
      <c r="C613" s="277" t="s">
        <v>6318</v>
      </c>
      <c r="D613" s="278">
        <v>227212382</v>
      </c>
      <c r="E613" s="279" t="s">
        <v>825</v>
      </c>
    </row>
    <row r="614" spans="2:5" ht="14.4" thickBot="1">
      <c r="B614" s="276"/>
      <c r="C614" s="277" t="s">
        <v>6174</v>
      </c>
      <c r="D614" s="278">
        <v>226685028</v>
      </c>
      <c r="E614" s="279" t="s">
        <v>825</v>
      </c>
    </row>
    <row r="615" spans="2:5" ht="14.4" thickBot="1">
      <c r="B615" s="276"/>
      <c r="C615" s="277" t="s">
        <v>4936</v>
      </c>
      <c r="D615" s="278">
        <v>226561033</v>
      </c>
      <c r="E615" s="279" t="s">
        <v>825</v>
      </c>
    </row>
    <row r="616" spans="2:5" ht="14.4" thickBot="1">
      <c r="B616" s="276"/>
      <c r="C616" s="277" t="s">
        <v>6315</v>
      </c>
      <c r="D616" s="278">
        <v>223042776</v>
      </c>
      <c r="E616" s="279" t="s">
        <v>825</v>
      </c>
    </row>
    <row r="617" spans="2:5" ht="14.4" thickBot="1">
      <c r="B617" s="276"/>
      <c r="C617" s="277" t="s">
        <v>6174</v>
      </c>
      <c r="D617" s="278">
        <v>222650853</v>
      </c>
      <c r="E617" s="279" t="s">
        <v>825</v>
      </c>
    </row>
    <row r="618" spans="2:5" ht="14.4" thickBot="1">
      <c r="B618" s="276"/>
      <c r="C618" s="277" t="s">
        <v>6315</v>
      </c>
      <c r="D618" s="278">
        <v>221875487</v>
      </c>
      <c r="E618" s="279" t="s">
        <v>825</v>
      </c>
    </row>
    <row r="619" spans="2:5" ht="14.4" thickBot="1">
      <c r="B619" s="276"/>
      <c r="C619" s="277" t="s">
        <v>6315</v>
      </c>
      <c r="D619" s="278">
        <v>218953791</v>
      </c>
      <c r="E619" s="279" t="s">
        <v>825</v>
      </c>
    </row>
    <row r="620" spans="2:5" ht="14.4" thickBot="1">
      <c r="B620" s="276"/>
      <c r="C620" s="277" t="s">
        <v>4936</v>
      </c>
      <c r="D620" s="278">
        <v>216983943</v>
      </c>
      <c r="E620" s="279" t="s">
        <v>825</v>
      </c>
    </row>
    <row r="621" spans="2:5" ht="14.4" thickBot="1">
      <c r="B621" s="276"/>
      <c r="C621" s="277" t="s">
        <v>6167</v>
      </c>
      <c r="D621" s="278">
        <v>215969005</v>
      </c>
      <c r="E621" s="279" t="s">
        <v>825</v>
      </c>
    </row>
    <row r="622" spans="2:5" ht="14.4" thickBot="1">
      <c r="B622" s="276"/>
      <c r="C622" s="277" t="s">
        <v>6174</v>
      </c>
      <c r="D622" s="278">
        <v>215695518</v>
      </c>
      <c r="E622" s="279" t="s">
        <v>825</v>
      </c>
    </row>
    <row r="623" spans="2:5" ht="14.4" thickBot="1">
      <c r="B623" s="276"/>
      <c r="C623" s="277" t="s">
        <v>4936</v>
      </c>
      <c r="D623" s="278">
        <v>212625548</v>
      </c>
      <c r="E623" s="279" t="s">
        <v>825</v>
      </c>
    </row>
    <row r="624" spans="2:5" ht="14.4" thickBot="1">
      <c r="B624" s="276"/>
      <c r="C624" s="277" t="s">
        <v>6315</v>
      </c>
      <c r="D624" s="278">
        <v>211403661</v>
      </c>
      <c r="E624" s="279" t="s">
        <v>825</v>
      </c>
    </row>
    <row r="625" spans="2:5" ht="14.4" thickBot="1">
      <c r="B625" s="276"/>
      <c r="C625" s="277" t="s">
        <v>6167</v>
      </c>
      <c r="D625" s="278">
        <v>210361611</v>
      </c>
      <c r="E625" s="279" t="s">
        <v>825</v>
      </c>
    </row>
    <row r="626" spans="2:5" ht="14.4" thickBot="1">
      <c r="B626" s="276"/>
      <c r="C626" s="277" t="s">
        <v>6167</v>
      </c>
      <c r="D626" s="278">
        <v>208585372</v>
      </c>
      <c r="E626" s="279" t="s">
        <v>825</v>
      </c>
    </row>
    <row r="627" spans="2:5" ht="14.4" thickBot="1">
      <c r="B627" s="276"/>
      <c r="C627" s="277" t="s">
        <v>6317</v>
      </c>
      <c r="D627" s="278">
        <v>207986000</v>
      </c>
      <c r="E627" s="279" t="s">
        <v>825</v>
      </c>
    </row>
    <row r="628" spans="2:5" ht="14.4" thickBot="1">
      <c r="B628" s="276"/>
      <c r="C628" s="277" t="s">
        <v>6315</v>
      </c>
      <c r="D628" s="278">
        <v>204808142</v>
      </c>
      <c r="E628" s="279" t="s">
        <v>825</v>
      </c>
    </row>
    <row r="629" spans="2:5" ht="14.4" thickBot="1">
      <c r="B629" s="276"/>
      <c r="C629" s="277" t="s">
        <v>6167</v>
      </c>
      <c r="D629" s="278">
        <v>199087479</v>
      </c>
      <c r="E629" s="279" t="s">
        <v>825</v>
      </c>
    </row>
    <row r="630" spans="2:5" ht="14.4" thickBot="1">
      <c r="B630" s="276"/>
      <c r="C630" s="277" t="s">
        <v>6320</v>
      </c>
      <c r="D630" s="278">
        <v>195383352</v>
      </c>
      <c r="E630" s="279" t="s">
        <v>825</v>
      </c>
    </row>
    <row r="631" spans="2:5" ht="14.4" thickBot="1">
      <c r="B631" s="276"/>
      <c r="C631" s="277" t="s">
        <v>6323</v>
      </c>
      <c r="D631" s="278">
        <v>194015683</v>
      </c>
      <c r="E631" s="279" t="s">
        <v>825</v>
      </c>
    </row>
    <row r="632" spans="2:5" ht="14.4" thickBot="1">
      <c r="B632" s="276"/>
      <c r="C632" s="277" t="s">
        <v>4936</v>
      </c>
      <c r="D632" s="278">
        <v>189357229</v>
      </c>
      <c r="E632" s="279" t="s">
        <v>825</v>
      </c>
    </row>
    <row r="633" spans="2:5" ht="14.4" thickBot="1">
      <c r="B633" s="276"/>
      <c r="C633" s="277" t="s">
        <v>6324</v>
      </c>
      <c r="D633" s="278">
        <v>188675757</v>
      </c>
      <c r="E633" s="279" t="s">
        <v>825</v>
      </c>
    </row>
    <row r="634" spans="2:5" ht="14.4" thickBot="1">
      <c r="B634" s="276"/>
      <c r="C634" s="277" t="s">
        <v>6167</v>
      </c>
      <c r="D634" s="278">
        <v>182988150</v>
      </c>
      <c r="E634" s="279" t="s">
        <v>825</v>
      </c>
    </row>
    <row r="635" spans="2:5" ht="14.4" thickBot="1">
      <c r="B635" s="276"/>
      <c r="C635" s="277" t="s">
        <v>4936</v>
      </c>
      <c r="D635" s="278">
        <v>182619371</v>
      </c>
      <c r="E635" s="279" t="s">
        <v>825</v>
      </c>
    </row>
    <row r="636" spans="2:5" ht="14.4" thickBot="1">
      <c r="B636" s="276"/>
      <c r="C636" s="277" t="s">
        <v>6168</v>
      </c>
      <c r="D636" s="278">
        <v>182573894</v>
      </c>
      <c r="E636" s="279" t="s">
        <v>825</v>
      </c>
    </row>
    <row r="637" spans="2:5" ht="14.4" thickBot="1">
      <c r="B637" s="276"/>
      <c r="C637" s="277" t="s">
        <v>4936</v>
      </c>
      <c r="D637" s="278">
        <v>181744525</v>
      </c>
      <c r="E637" s="279" t="s">
        <v>825</v>
      </c>
    </row>
    <row r="638" spans="2:5" ht="14.4" thickBot="1">
      <c r="B638" s="276"/>
      <c r="C638" s="277" t="s">
        <v>6172</v>
      </c>
      <c r="D638" s="278">
        <v>180142190</v>
      </c>
      <c r="E638" s="279" t="s">
        <v>825</v>
      </c>
    </row>
    <row r="639" spans="2:5" ht="14.4" thickBot="1">
      <c r="B639" s="276"/>
      <c r="C639" s="277" t="s">
        <v>6315</v>
      </c>
      <c r="D639" s="278">
        <v>179207125</v>
      </c>
      <c r="E639" s="279" t="s">
        <v>825</v>
      </c>
    </row>
    <row r="640" spans="2:5" ht="14.4" thickBot="1">
      <c r="B640" s="276"/>
      <c r="C640" s="277" t="s">
        <v>6315</v>
      </c>
      <c r="D640" s="278">
        <v>179207125</v>
      </c>
      <c r="E640" s="279" t="s">
        <v>825</v>
      </c>
    </row>
    <row r="641" spans="2:5" ht="14.4" thickBot="1">
      <c r="B641" s="276"/>
      <c r="C641" s="277" t="s">
        <v>6315</v>
      </c>
      <c r="D641" s="278">
        <v>179207124</v>
      </c>
      <c r="E641" s="279" t="s">
        <v>825</v>
      </c>
    </row>
    <row r="642" spans="2:5" ht="14.4" thickBot="1">
      <c r="B642" s="276"/>
      <c r="C642" s="277" t="s">
        <v>6314</v>
      </c>
      <c r="D642" s="278">
        <v>178941697</v>
      </c>
      <c r="E642" s="279" t="s">
        <v>825</v>
      </c>
    </row>
    <row r="643" spans="2:5" ht="14.4" thickBot="1">
      <c r="B643" s="276"/>
      <c r="C643" s="277" t="s">
        <v>6315</v>
      </c>
      <c r="D643" s="278">
        <v>177199149</v>
      </c>
      <c r="E643" s="279" t="s">
        <v>825</v>
      </c>
    </row>
    <row r="644" spans="2:5" ht="14.4" thickBot="1">
      <c r="B644" s="276"/>
      <c r="C644" s="277" t="s">
        <v>6179</v>
      </c>
      <c r="D644" s="278">
        <v>173788591</v>
      </c>
      <c r="E644" s="279" t="s">
        <v>825</v>
      </c>
    </row>
    <row r="645" spans="2:5" ht="14.4" thickBot="1">
      <c r="B645" s="276"/>
      <c r="C645" s="277" t="s">
        <v>4872</v>
      </c>
      <c r="D645" s="278">
        <v>172840150</v>
      </c>
      <c r="E645" s="279" t="s">
        <v>825</v>
      </c>
    </row>
    <row r="646" spans="2:5" ht="14.4" thickBot="1">
      <c r="B646" s="276"/>
      <c r="C646" s="277" t="s">
        <v>4936</v>
      </c>
      <c r="D646" s="278">
        <v>171908127</v>
      </c>
      <c r="E646" s="279" t="s">
        <v>825</v>
      </c>
    </row>
    <row r="647" spans="2:5" ht="14.4" thickBot="1">
      <c r="B647" s="276"/>
      <c r="C647" s="277" t="s">
        <v>6325</v>
      </c>
      <c r="D647" s="278">
        <v>171848909</v>
      </c>
      <c r="E647" s="279" t="s">
        <v>825</v>
      </c>
    </row>
    <row r="648" spans="2:5" ht="14.4" thickBot="1">
      <c r="B648" s="276"/>
      <c r="C648" s="277" t="s">
        <v>6315</v>
      </c>
      <c r="D648" s="278">
        <v>169536678</v>
      </c>
      <c r="E648" s="279" t="s">
        <v>825</v>
      </c>
    </row>
    <row r="649" spans="2:5" ht="14.4" thickBot="1">
      <c r="B649" s="276"/>
      <c r="C649" s="277" t="s">
        <v>6315</v>
      </c>
      <c r="D649" s="278">
        <v>169536678</v>
      </c>
      <c r="E649" s="279" t="s">
        <v>825</v>
      </c>
    </row>
    <row r="650" spans="2:5" ht="14.4" thickBot="1">
      <c r="B650" s="276"/>
      <c r="C650" s="277" t="s">
        <v>6315</v>
      </c>
      <c r="D650" s="278">
        <v>169536678</v>
      </c>
      <c r="E650" s="279" t="s">
        <v>825</v>
      </c>
    </row>
    <row r="651" spans="2:5" ht="14.4" thickBot="1">
      <c r="B651" s="276"/>
      <c r="C651" s="277" t="s">
        <v>6315</v>
      </c>
      <c r="D651" s="278">
        <v>169536678</v>
      </c>
      <c r="E651" s="279" t="s">
        <v>825</v>
      </c>
    </row>
    <row r="652" spans="2:5" ht="14.4" thickBot="1">
      <c r="B652" s="276"/>
      <c r="C652" s="277" t="s">
        <v>4872</v>
      </c>
      <c r="D652" s="278">
        <v>169140811</v>
      </c>
      <c r="E652" s="279" t="s">
        <v>825</v>
      </c>
    </row>
    <row r="653" spans="2:5" ht="14.4" thickBot="1">
      <c r="B653" s="276"/>
      <c r="C653" s="277" t="s">
        <v>6167</v>
      </c>
      <c r="D653" s="278">
        <v>169089317</v>
      </c>
      <c r="E653" s="279" t="s">
        <v>825</v>
      </c>
    </row>
    <row r="654" spans="2:5" ht="14.4" thickBot="1">
      <c r="B654" s="276"/>
      <c r="C654" s="277" t="s">
        <v>4936</v>
      </c>
      <c r="D654" s="278">
        <v>167358562</v>
      </c>
      <c r="E654" s="279" t="s">
        <v>825</v>
      </c>
    </row>
    <row r="655" spans="2:5" ht="14.4" thickBot="1">
      <c r="B655" s="276"/>
      <c r="C655" s="277" t="s">
        <v>6326</v>
      </c>
      <c r="D655" s="278">
        <v>167054539</v>
      </c>
      <c r="E655" s="279" t="s">
        <v>825</v>
      </c>
    </row>
    <row r="656" spans="2:5" ht="14.4" thickBot="1">
      <c r="B656" s="276"/>
      <c r="C656" s="277" t="s">
        <v>6324</v>
      </c>
      <c r="D656" s="278">
        <v>165961280</v>
      </c>
      <c r="E656" s="279" t="s">
        <v>825</v>
      </c>
    </row>
    <row r="657" spans="2:5" ht="14.4" thickBot="1">
      <c r="B657" s="276"/>
      <c r="C657" s="277" t="s">
        <v>6167</v>
      </c>
      <c r="D657" s="278">
        <v>165433405</v>
      </c>
      <c r="E657" s="279" t="s">
        <v>825</v>
      </c>
    </row>
    <row r="658" spans="2:5" ht="14.4" thickBot="1">
      <c r="B658" s="276"/>
      <c r="C658" s="277" t="s">
        <v>4936</v>
      </c>
      <c r="D658" s="278">
        <v>165386310</v>
      </c>
      <c r="E658" s="279" t="s">
        <v>825</v>
      </c>
    </row>
    <row r="659" spans="2:5" ht="14.4" thickBot="1">
      <c r="B659" s="276"/>
      <c r="C659" s="277" t="s">
        <v>6167</v>
      </c>
      <c r="D659" s="278">
        <v>165161669</v>
      </c>
      <c r="E659" s="279" t="s">
        <v>825</v>
      </c>
    </row>
    <row r="660" spans="2:5" ht="14.4" thickBot="1">
      <c r="B660" s="276"/>
      <c r="C660" s="277" t="s">
        <v>6174</v>
      </c>
      <c r="D660" s="278">
        <v>164806622</v>
      </c>
      <c r="E660" s="279" t="s">
        <v>825</v>
      </c>
    </row>
    <row r="661" spans="2:5" ht="14.4" thickBot="1">
      <c r="B661" s="276"/>
      <c r="C661" s="277" t="s">
        <v>6324</v>
      </c>
      <c r="D661" s="278">
        <v>164751459</v>
      </c>
      <c r="E661" s="279" t="s">
        <v>825</v>
      </c>
    </row>
    <row r="662" spans="2:5" ht="14.4" thickBot="1">
      <c r="B662" s="276"/>
      <c r="C662" s="277" t="s">
        <v>6167</v>
      </c>
      <c r="D662" s="278">
        <v>163579277</v>
      </c>
      <c r="E662" s="279" t="s">
        <v>825</v>
      </c>
    </row>
    <row r="663" spans="2:5" ht="14.4" thickBot="1">
      <c r="B663" s="276"/>
      <c r="C663" s="277" t="s">
        <v>6315</v>
      </c>
      <c r="D663" s="278">
        <v>162139780</v>
      </c>
      <c r="E663" s="279" t="s">
        <v>825</v>
      </c>
    </row>
    <row r="664" spans="2:5" ht="14.4" thickBot="1">
      <c r="B664" s="276"/>
      <c r="C664" s="277" t="s">
        <v>6315</v>
      </c>
      <c r="D664" s="278">
        <v>161820618</v>
      </c>
      <c r="E664" s="279" t="s">
        <v>825</v>
      </c>
    </row>
    <row r="665" spans="2:5" ht="14.4" thickBot="1">
      <c r="B665" s="276"/>
      <c r="C665" s="277" t="s">
        <v>6174</v>
      </c>
      <c r="D665" s="278">
        <v>160723985</v>
      </c>
      <c r="E665" s="279" t="s">
        <v>825</v>
      </c>
    </row>
    <row r="666" spans="2:5" ht="14.4" thickBot="1">
      <c r="B666" s="276"/>
      <c r="C666" s="277" t="s">
        <v>6315</v>
      </c>
      <c r="D666" s="278">
        <v>159738550</v>
      </c>
      <c r="E666" s="279" t="s">
        <v>825</v>
      </c>
    </row>
    <row r="667" spans="2:5" ht="14.4" thickBot="1">
      <c r="B667" s="276"/>
      <c r="C667" s="277" t="s">
        <v>6179</v>
      </c>
      <c r="D667" s="278">
        <v>159686173</v>
      </c>
      <c r="E667" s="279" t="s">
        <v>825</v>
      </c>
    </row>
    <row r="668" spans="2:5" ht="14.4" thickBot="1">
      <c r="B668" s="276"/>
      <c r="C668" s="277" t="s">
        <v>6168</v>
      </c>
      <c r="D668" s="278">
        <v>157413054</v>
      </c>
      <c r="E668" s="279" t="s">
        <v>825</v>
      </c>
    </row>
    <row r="669" spans="2:5" ht="14.4" thickBot="1">
      <c r="B669" s="276"/>
      <c r="C669" s="277" t="s">
        <v>6327</v>
      </c>
      <c r="D669" s="278">
        <v>155007684</v>
      </c>
      <c r="E669" s="279" t="s">
        <v>825</v>
      </c>
    </row>
    <row r="670" spans="2:5" ht="14.4" thickBot="1">
      <c r="B670" s="276"/>
      <c r="C670" s="277" t="s">
        <v>6168</v>
      </c>
      <c r="D670" s="278">
        <v>154509866</v>
      </c>
      <c r="E670" s="279" t="s">
        <v>825</v>
      </c>
    </row>
    <row r="671" spans="2:5" ht="14.4" thickBot="1">
      <c r="B671" s="276"/>
      <c r="C671" s="277" t="s">
        <v>4936</v>
      </c>
      <c r="D671" s="278">
        <v>154491033</v>
      </c>
      <c r="E671" s="279" t="s">
        <v>825</v>
      </c>
    </row>
    <row r="672" spans="2:5" ht="14.4" thickBot="1">
      <c r="B672" s="276"/>
      <c r="C672" s="277" t="s">
        <v>6325</v>
      </c>
      <c r="D672" s="278">
        <v>153649632</v>
      </c>
      <c r="E672" s="279" t="s">
        <v>825</v>
      </c>
    </row>
    <row r="673" spans="2:5" ht="14.4" thickBot="1">
      <c r="B673" s="276"/>
      <c r="C673" s="277" t="s">
        <v>6324</v>
      </c>
      <c r="D673" s="278">
        <v>153332465</v>
      </c>
      <c r="E673" s="279" t="s">
        <v>825</v>
      </c>
    </row>
    <row r="674" spans="2:5" ht="14.4" thickBot="1">
      <c r="B674" s="276"/>
      <c r="C674" s="277" t="s">
        <v>6326</v>
      </c>
      <c r="D674" s="278">
        <v>152774378</v>
      </c>
      <c r="E674" s="279" t="s">
        <v>825</v>
      </c>
    </row>
    <row r="675" spans="2:5" ht="14.4" thickBot="1">
      <c r="B675" s="276"/>
      <c r="C675" s="277" t="s">
        <v>6167</v>
      </c>
      <c r="D675" s="278">
        <v>152237512</v>
      </c>
      <c r="E675" s="279" t="s">
        <v>825</v>
      </c>
    </row>
    <row r="676" spans="2:5" ht="14.4" thickBot="1">
      <c r="B676" s="276"/>
      <c r="C676" s="277" t="s">
        <v>6324</v>
      </c>
      <c r="D676" s="278">
        <v>152211787</v>
      </c>
      <c r="E676" s="279" t="s">
        <v>825</v>
      </c>
    </row>
    <row r="677" spans="2:5" ht="14.4" thickBot="1">
      <c r="B677" s="276"/>
      <c r="C677" s="277" t="s">
        <v>6167</v>
      </c>
      <c r="D677" s="278">
        <v>152121949</v>
      </c>
      <c r="E677" s="279" t="s">
        <v>825</v>
      </c>
    </row>
    <row r="678" spans="2:5" ht="14.4" thickBot="1">
      <c r="B678" s="276"/>
      <c r="C678" s="277" t="s">
        <v>4936</v>
      </c>
      <c r="D678" s="278">
        <v>152038863</v>
      </c>
      <c r="E678" s="279" t="s">
        <v>825</v>
      </c>
    </row>
    <row r="679" spans="2:5" ht="14.4" thickBot="1">
      <c r="B679" s="276"/>
      <c r="C679" s="277" t="s">
        <v>6168</v>
      </c>
      <c r="D679" s="278">
        <v>151709971</v>
      </c>
      <c r="E679" s="279" t="s">
        <v>825</v>
      </c>
    </row>
    <row r="680" spans="2:5" ht="14.4" thickBot="1">
      <c r="B680" s="276"/>
      <c r="C680" s="277" t="s">
        <v>6173</v>
      </c>
      <c r="D680" s="278">
        <v>151171850</v>
      </c>
      <c r="E680" s="279" t="s">
        <v>825</v>
      </c>
    </row>
    <row r="681" spans="2:5" ht="14.4" thickBot="1">
      <c r="B681" s="276"/>
      <c r="C681" s="277" t="s">
        <v>6172</v>
      </c>
      <c r="D681" s="278">
        <v>150870111</v>
      </c>
      <c r="E681" s="279" t="s">
        <v>825</v>
      </c>
    </row>
    <row r="682" spans="2:5" ht="14.4" thickBot="1">
      <c r="B682" s="276"/>
      <c r="C682" s="277" t="s">
        <v>6315</v>
      </c>
      <c r="D682" s="278">
        <v>150003755</v>
      </c>
      <c r="E682" s="279" t="s">
        <v>825</v>
      </c>
    </row>
    <row r="683" spans="2:5" ht="14.4" thickBot="1">
      <c r="B683" s="276"/>
      <c r="C683" s="277" t="s">
        <v>6315</v>
      </c>
      <c r="D683" s="278">
        <v>149708667</v>
      </c>
      <c r="E683" s="279" t="s">
        <v>825</v>
      </c>
    </row>
    <row r="684" spans="2:5" ht="14.4" thickBot="1">
      <c r="B684" s="276"/>
      <c r="C684" s="277" t="s">
        <v>6315</v>
      </c>
      <c r="D684" s="278">
        <v>148718578</v>
      </c>
      <c r="E684" s="279" t="s">
        <v>825</v>
      </c>
    </row>
    <row r="685" spans="2:5" ht="14.4" thickBot="1">
      <c r="B685" s="276"/>
      <c r="C685" s="277" t="s">
        <v>6168</v>
      </c>
      <c r="D685" s="278">
        <v>148717661</v>
      </c>
      <c r="E685" s="279" t="s">
        <v>825</v>
      </c>
    </row>
    <row r="686" spans="2:5" ht="14.4" thickBot="1">
      <c r="B686" s="276"/>
      <c r="C686" s="277" t="s">
        <v>6168</v>
      </c>
      <c r="D686" s="278">
        <v>148379592</v>
      </c>
      <c r="E686" s="279" t="s">
        <v>825</v>
      </c>
    </row>
    <row r="687" spans="2:5" ht="14.4" thickBot="1">
      <c r="B687" s="276"/>
      <c r="C687" s="277" t="s">
        <v>6315</v>
      </c>
      <c r="D687" s="278">
        <v>148205995</v>
      </c>
      <c r="E687" s="279" t="s">
        <v>825</v>
      </c>
    </row>
    <row r="688" spans="2:5" ht="14.4" thickBot="1">
      <c r="B688" s="276"/>
      <c r="C688" s="277" t="s">
        <v>6167</v>
      </c>
      <c r="D688" s="278">
        <v>146558324</v>
      </c>
      <c r="E688" s="279" t="s">
        <v>825</v>
      </c>
    </row>
    <row r="689" spans="2:5" ht="14.4" thickBot="1">
      <c r="B689" s="276"/>
      <c r="C689" s="277" t="s">
        <v>6314</v>
      </c>
      <c r="D689" s="278">
        <v>146230574</v>
      </c>
      <c r="E689" s="279" t="s">
        <v>825</v>
      </c>
    </row>
    <row r="690" spans="2:5" ht="14.4" thickBot="1">
      <c r="B690" s="276"/>
      <c r="C690" s="277" t="s">
        <v>6174</v>
      </c>
      <c r="D690" s="278">
        <v>146082411</v>
      </c>
      <c r="E690" s="279" t="s">
        <v>825</v>
      </c>
    </row>
    <row r="691" spans="2:5" ht="14.4" thickBot="1">
      <c r="B691" s="276"/>
      <c r="C691" s="277" t="s">
        <v>6174</v>
      </c>
      <c r="D691" s="278">
        <v>145362318</v>
      </c>
      <c r="E691" s="279" t="s">
        <v>825</v>
      </c>
    </row>
    <row r="692" spans="2:5" ht="14.4" thickBot="1">
      <c r="B692" s="276"/>
      <c r="C692" s="277" t="s">
        <v>6315</v>
      </c>
      <c r="D692" s="278">
        <v>144679434</v>
      </c>
      <c r="E692" s="279" t="s">
        <v>825</v>
      </c>
    </row>
    <row r="693" spans="2:5" ht="14.4" thickBot="1">
      <c r="B693" s="276"/>
      <c r="C693" s="277" t="s">
        <v>6167</v>
      </c>
      <c r="D693" s="278">
        <v>144500769</v>
      </c>
      <c r="E693" s="279" t="s">
        <v>825</v>
      </c>
    </row>
    <row r="694" spans="2:5" ht="14.4" thickBot="1">
      <c r="B694" s="276"/>
      <c r="C694" s="277" t="s">
        <v>6173</v>
      </c>
      <c r="D694" s="278">
        <v>144310540</v>
      </c>
      <c r="E694" s="279" t="s">
        <v>825</v>
      </c>
    </row>
    <row r="695" spans="2:5" ht="14.4" thickBot="1">
      <c r="B695" s="276"/>
      <c r="C695" s="277" t="s">
        <v>6173</v>
      </c>
      <c r="D695" s="278">
        <v>144310539</v>
      </c>
      <c r="E695" s="279" t="s">
        <v>825</v>
      </c>
    </row>
    <row r="696" spans="2:5" ht="14.4" thickBot="1">
      <c r="B696" s="276"/>
      <c r="C696" s="277" t="s">
        <v>6168</v>
      </c>
      <c r="D696" s="278">
        <v>144179597</v>
      </c>
      <c r="E696" s="279" t="s">
        <v>825</v>
      </c>
    </row>
    <row r="697" spans="2:5" ht="14.4" thickBot="1">
      <c r="B697" s="276"/>
      <c r="C697" s="277" t="s">
        <v>6324</v>
      </c>
      <c r="D697" s="278">
        <v>144048282</v>
      </c>
      <c r="E697" s="279" t="s">
        <v>825</v>
      </c>
    </row>
    <row r="698" spans="2:5" ht="14.4" thickBot="1">
      <c r="B698" s="276"/>
      <c r="C698" s="277" t="s">
        <v>4936</v>
      </c>
      <c r="D698" s="278">
        <v>142949523</v>
      </c>
      <c r="E698" s="279" t="s">
        <v>825</v>
      </c>
    </row>
    <row r="699" spans="2:5" ht="14.4" thickBot="1">
      <c r="B699" s="276"/>
      <c r="C699" s="277" t="s">
        <v>6172</v>
      </c>
      <c r="D699" s="278">
        <v>142005574</v>
      </c>
      <c r="E699" s="279" t="s">
        <v>825</v>
      </c>
    </row>
    <row r="700" spans="2:5" ht="14.4" thickBot="1">
      <c r="B700" s="276"/>
      <c r="C700" s="277" t="s">
        <v>6315</v>
      </c>
      <c r="D700" s="278">
        <v>141551650</v>
      </c>
      <c r="E700" s="279" t="s">
        <v>825</v>
      </c>
    </row>
    <row r="701" spans="2:5" ht="14.4" thickBot="1">
      <c r="B701" s="276"/>
      <c r="C701" s="277" t="s">
        <v>6174</v>
      </c>
      <c r="D701" s="278">
        <v>141410034</v>
      </c>
      <c r="E701" s="279" t="s">
        <v>825</v>
      </c>
    </row>
    <row r="702" spans="2:5" ht="14.4" thickBot="1">
      <c r="B702" s="276"/>
      <c r="C702" s="277" t="s">
        <v>6167</v>
      </c>
      <c r="D702" s="278">
        <v>141289479</v>
      </c>
      <c r="E702" s="279" t="s">
        <v>825</v>
      </c>
    </row>
    <row r="703" spans="2:5" ht="14.4" thickBot="1">
      <c r="B703" s="276"/>
      <c r="C703" s="277" t="s">
        <v>4936</v>
      </c>
      <c r="D703" s="278">
        <v>140170886</v>
      </c>
      <c r="E703" s="279" t="s">
        <v>825</v>
      </c>
    </row>
    <row r="704" spans="2:5" ht="14.4" thickBot="1">
      <c r="B704" s="276"/>
      <c r="C704" s="277" t="s">
        <v>6328</v>
      </c>
      <c r="D704" s="278">
        <v>139904092</v>
      </c>
      <c r="E704" s="279" t="s">
        <v>825</v>
      </c>
    </row>
    <row r="705" spans="2:5" ht="14.4" thickBot="1">
      <c r="B705" s="276"/>
      <c r="C705" s="277" t="s">
        <v>6314</v>
      </c>
      <c r="D705" s="278">
        <v>137760345</v>
      </c>
      <c r="E705" s="279" t="s">
        <v>825</v>
      </c>
    </row>
    <row r="706" spans="2:5" ht="14.4" thickBot="1">
      <c r="B706" s="276"/>
      <c r="C706" s="277" t="s">
        <v>6315</v>
      </c>
      <c r="D706" s="278">
        <v>137183458</v>
      </c>
      <c r="E706" s="279" t="s">
        <v>825</v>
      </c>
    </row>
    <row r="707" spans="2:5" ht="14.4" thickBot="1">
      <c r="B707" s="276"/>
      <c r="C707" s="277" t="s">
        <v>6319</v>
      </c>
      <c r="D707" s="278">
        <v>134570218</v>
      </c>
      <c r="E707" s="279" t="s">
        <v>825</v>
      </c>
    </row>
    <row r="708" spans="2:5" ht="14.4" thickBot="1">
      <c r="B708" s="276"/>
      <c r="C708" s="277" t="s">
        <v>6319</v>
      </c>
      <c r="D708" s="278">
        <v>134068887</v>
      </c>
      <c r="E708" s="279" t="s">
        <v>825</v>
      </c>
    </row>
    <row r="709" spans="2:5" ht="14.4" thickBot="1">
      <c r="B709" s="276"/>
      <c r="C709" s="277" t="s">
        <v>6315</v>
      </c>
      <c r="D709" s="278">
        <v>133618107</v>
      </c>
      <c r="E709" s="279" t="s">
        <v>825</v>
      </c>
    </row>
    <row r="710" spans="2:5" ht="14.4" thickBot="1">
      <c r="B710" s="276"/>
      <c r="C710" s="277" t="s">
        <v>6315</v>
      </c>
      <c r="D710" s="278">
        <v>133032859</v>
      </c>
      <c r="E710" s="279" t="s">
        <v>825</v>
      </c>
    </row>
    <row r="711" spans="2:5" ht="14.4" thickBot="1">
      <c r="B711" s="276"/>
      <c r="C711" s="277" t="s">
        <v>6167</v>
      </c>
      <c r="D711" s="278">
        <v>132565480</v>
      </c>
      <c r="E711" s="279" t="s">
        <v>825</v>
      </c>
    </row>
    <row r="712" spans="2:5" ht="14.4" thickBot="1">
      <c r="B712" s="276"/>
      <c r="C712" s="277" t="s">
        <v>6315</v>
      </c>
      <c r="D712" s="278">
        <v>132259253</v>
      </c>
      <c r="E712" s="279" t="s">
        <v>825</v>
      </c>
    </row>
    <row r="713" spans="2:5" ht="14.4" thickBot="1">
      <c r="B713" s="276"/>
      <c r="C713" s="277" t="s">
        <v>6320</v>
      </c>
      <c r="D713" s="278">
        <v>132149097</v>
      </c>
      <c r="E713" s="279" t="s">
        <v>825</v>
      </c>
    </row>
    <row r="714" spans="2:5" ht="14.4" thickBot="1">
      <c r="B714" s="276"/>
      <c r="C714" s="277" t="s">
        <v>6315</v>
      </c>
      <c r="D714" s="278">
        <v>131543633</v>
      </c>
      <c r="E714" s="279" t="s">
        <v>825</v>
      </c>
    </row>
    <row r="715" spans="2:5" ht="14.4" thickBot="1">
      <c r="B715" s="276"/>
      <c r="C715" s="277" t="s">
        <v>6315</v>
      </c>
      <c r="D715" s="278">
        <v>131348567</v>
      </c>
      <c r="E715" s="279" t="s">
        <v>825</v>
      </c>
    </row>
    <row r="716" spans="2:5" ht="14.4" thickBot="1">
      <c r="B716" s="276"/>
      <c r="C716" s="277" t="s">
        <v>6315</v>
      </c>
      <c r="D716" s="278">
        <v>131160465</v>
      </c>
      <c r="E716" s="279" t="s">
        <v>825</v>
      </c>
    </row>
    <row r="717" spans="2:5" ht="14.4" thickBot="1">
      <c r="B717" s="276"/>
      <c r="C717" s="277" t="s">
        <v>6315</v>
      </c>
      <c r="D717" s="278">
        <v>130476802</v>
      </c>
      <c r="E717" s="279" t="s">
        <v>825</v>
      </c>
    </row>
    <row r="718" spans="2:5" ht="14.4" thickBot="1">
      <c r="B718" s="276"/>
      <c r="C718" s="277" t="s">
        <v>6315</v>
      </c>
      <c r="D718" s="278">
        <v>130295868</v>
      </c>
      <c r="E718" s="279" t="s">
        <v>825</v>
      </c>
    </row>
    <row r="719" spans="2:5" ht="14.4" thickBot="1">
      <c r="B719" s="276"/>
      <c r="C719" s="277" t="s">
        <v>6315</v>
      </c>
      <c r="D719" s="278">
        <v>129983552</v>
      </c>
      <c r="E719" s="279" t="s">
        <v>825</v>
      </c>
    </row>
    <row r="720" spans="2:5" ht="14.4" thickBot="1">
      <c r="B720" s="276"/>
      <c r="C720" s="277" t="s">
        <v>6315</v>
      </c>
      <c r="D720" s="278">
        <v>129849333</v>
      </c>
      <c r="E720" s="279" t="s">
        <v>825</v>
      </c>
    </row>
    <row r="721" spans="2:5" ht="14.4" thickBot="1">
      <c r="B721" s="276"/>
      <c r="C721" s="277" t="s">
        <v>6315</v>
      </c>
      <c r="D721" s="278">
        <v>129835117</v>
      </c>
      <c r="E721" s="279" t="s">
        <v>825</v>
      </c>
    </row>
    <row r="722" spans="2:5" ht="14.4" thickBot="1">
      <c r="B722" s="276"/>
      <c r="C722" s="277" t="s">
        <v>6315</v>
      </c>
      <c r="D722" s="278">
        <v>127354572</v>
      </c>
      <c r="E722" s="279" t="s">
        <v>825</v>
      </c>
    </row>
    <row r="723" spans="2:5" ht="14.4" thickBot="1">
      <c r="B723" s="276"/>
      <c r="C723" s="277" t="s">
        <v>6320</v>
      </c>
      <c r="D723" s="278">
        <v>127019513</v>
      </c>
      <c r="E723" s="279" t="s">
        <v>825</v>
      </c>
    </row>
    <row r="724" spans="2:5" ht="14.4" thickBot="1">
      <c r="B724" s="276"/>
      <c r="C724" s="277" t="s">
        <v>6172</v>
      </c>
      <c r="D724" s="278">
        <v>125254989</v>
      </c>
      <c r="E724" s="279" t="s">
        <v>825</v>
      </c>
    </row>
    <row r="725" spans="2:5" ht="14.4" thickBot="1">
      <c r="B725" s="276"/>
      <c r="C725" s="277" t="s">
        <v>6329</v>
      </c>
      <c r="D725" s="278">
        <v>125024584</v>
      </c>
      <c r="E725" s="279" t="s">
        <v>825</v>
      </c>
    </row>
    <row r="726" spans="2:5" ht="14.4" thickBot="1">
      <c r="B726" s="276"/>
      <c r="C726" s="277" t="s">
        <v>6315</v>
      </c>
      <c r="D726" s="278">
        <v>124927098</v>
      </c>
      <c r="E726" s="279" t="s">
        <v>825</v>
      </c>
    </row>
    <row r="727" spans="2:5" ht="14.4" thickBot="1">
      <c r="B727" s="276"/>
      <c r="C727" s="277" t="s">
        <v>6167</v>
      </c>
      <c r="D727" s="278">
        <v>123240115</v>
      </c>
      <c r="E727" s="279" t="s">
        <v>825</v>
      </c>
    </row>
    <row r="728" spans="2:5" ht="14.4" thickBot="1">
      <c r="B728" s="276"/>
      <c r="C728" s="277" t="s">
        <v>6167</v>
      </c>
      <c r="D728" s="278">
        <v>123114149</v>
      </c>
      <c r="E728" s="279" t="s">
        <v>825</v>
      </c>
    </row>
    <row r="729" spans="2:5" ht="14.4" thickBot="1">
      <c r="B729" s="276"/>
      <c r="C729" s="277" t="s">
        <v>4936</v>
      </c>
      <c r="D729" s="278">
        <v>122873000</v>
      </c>
      <c r="E729" s="279" t="s">
        <v>825</v>
      </c>
    </row>
    <row r="730" spans="2:5" ht="14.4" thickBot="1">
      <c r="B730" s="276"/>
      <c r="C730" s="277" t="s">
        <v>6315</v>
      </c>
      <c r="D730" s="278">
        <v>121972726</v>
      </c>
      <c r="E730" s="279" t="s">
        <v>825</v>
      </c>
    </row>
    <row r="731" spans="2:5" ht="14.4" thickBot="1">
      <c r="B731" s="276"/>
      <c r="C731" s="277" t="s">
        <v>6330</v>
      </c>
      <c r="D731" s="278">
        <v>121956621</v>
      </c>
      <c r="E731" s="279" t="s">
        <v>825</v>
      </c>
    </row>
    <row r="732" spans="2:5" ht="14.4" thickBot="1">
      <c r="B732" s="276"/>
      <c r="C732" s="277" t="s">
        <v>6171</v>
      </c>
      <c r="D732" s="278">
        <v>121888795</v>
      </c>
      <c r="E732" s="279" t="s">
        <v>825</v>
      </c>
    </row>
    <row r="733" spans="2:5" ht="14.4" thickBot="1">
      <c r="B733" s="276"/>
      <c r="C733" s="277" t="s">
        <v>6331</v>
      </c>
      <c r="D733" s="278">
        <v>121790639</v>
      </c>
      <c r="E733" s="279" t="s">
        <v>825</v>
      </c>
    </row>
    <row r="734" spans="2:5" ht="14.4" thickBot="1">
      <c r="B734" s="276"/>
      <c r="C734" s="277" t="s">
        <v>6167</v>
      </c>
      <c r="D734" s="278">
        <v>121652069</v>
      </c>
      <c r="E734" s="279" t="s">
        <v>825</v>
      </c>
    </row>
    <row r="735" spans="2:5" ht="14.4" thickBot="1">
      <c r="B735" s="276"/>
      <c r="C735" s="277" t="s">
        <v>6315</v>
      </c>
      <c r="D735" s="278">
        <v>120942544</v>
      </c>
      <c r="E735" s="279" t="s">
        <v>825</v>
      </c>
    </row>
    <row r="736" spans="2:5" ht="14.4" thickBot="1">
      <c r="B736" s="276"/>
      <c r="C736" s="277" t="s">
        <v>6168</v>
      </c>
      <c r="D736" s="278">
        <v>120800877</v>
      </c>
      <c r="E736" s="279" t="s">
        <v>825</v>
      </c>
    </row>
    <row r="737" spans="2:5" ht="14.4" thickBot="1">
      <c r="B737" s="276"/>
      <c r="C737" s="277" t="s">
        <v>6167</v>
      </c>
      <c r="D737" s="278">
        <v>120001210</v>
      </c>
      <c r="E737" s="279" t="s">
        <v>825</v>
      </c>
    </row>
    <row r="738" spans="2:5" ht="14.4" thickBot="1">
      <c r="B738" s="276"/>
      <c r="C738" s="277" t="s">
        <v>6329</v>
      </c>
      <c r="D738" s="278">
        <v>119197004</v>
      </c>
      <c r="E738" s="279" t="s">
        <v>825</v>
      </c>
    </row>
    <row r="739" spans="2:5" ht="14.4" thickBot="1">
      <c r="B739" s="276"/>
      <c r="C739" s="277" t="s">
        <v>6315</v>
      </c>
      <c r="D739" s="278">
        <v>118923914</v>
      </c>
      <c r="E739" s="279" t="s">
        <v>825</v>
      </c>
    </row>
    <row r="740" spans="2:5" ht="14.4" thickBot="1">
      <c r="B740" s="276"/>
      <c r="C740" s="277" t="s">
        <v>6174</v>
      </c>
      <c r="D740" s="278">
        <v>118390886</v>
      </c>
      <c r="E740" s="279" t="s">
        <v>825</v>
      </c>
    </row>
    <row r="741" spans="2:5" ht="14.4" thickBot="1">
      <c r="B741" s="276"/>
      <c r="C741" s="277" t="s">
        <v>6315</v>
      </c>
      <c r="D741" s="278">
        <v>118064178</v>
      </c>
      <c r="E741" s="279" t="s">
        <v>825</v>
      </c>
    </row>
    <row r="742" spans="2:5" ht="14.4" thickBot="1">
      <c r="B742" s="276"/>
      <c r="C742" s="277" t="s">
        <v>6314</v>
      </c>
      <c r="D742" s="278">
        <v>117538043</v>
      </c>
      <c r="E742" s="279" t="s">
        <v>825</v>
      </c>
    </row>
    <row r="743" spans="2:5" ht="14.4" thickBot="1">
      <c r="B743" s="276"/>
      <c r="C743" s="277" t="s">
        <v>6167</v>
      </c>
      <c r="D743" s="278">
        <v>116908865</v>
      </c>
      <c r="E743" s="279" t="s">
        <v>825</v>
      </c>
    </row>
    <row r="744" spans="2:5" ht="14.4" thickBot="1">
      <c r="B744" s="276"/>
      <c r="C744" s="277" t="s">
        <v>6167</v>
      </c>
      <c r="D744" s="278">
        <v>116347823</v>
      </c>
      <c r="E744" s="279" t="s">
        <v>825</v>
      </c>
    </row>
    <row r="745" spans="2:5" ht="14.4" thickBot="1">
      <c r="B745" s="276"/>
      <c r="C745" s="277" t="s">
        <v>6179</v>
      </c>
      <c r="D745" s="278">
        <v>115859061</v>
      </c>
      <c r="E745" s="279" t="s">
        <v>825</v>
      </c>
    </row>
    <row r="746" spans="2:5" ht="14.4" thickBot="1">
      <c r="B746" s="276"/>
      <c r="C746" s="277" t="s">
        <v>6179</v>
      </c>
      <c r="D746" s="278">
        <v>115858406</v>
      </c>
      <c r="E746" s="279" t="s">
        <v>825</v>
      </c>
    </row>
    <row r="747" spans="2:5" ht="14.4" thickBot="1">
      <c r="B747" s="276"/>
      <c r="C747" s="277" t="s">
        <v>6171</v>
      </c>
      <c r="D747" s="278">
        <v>115626063</v>
      </c>
      <c r="E747" s="279" t="s">
        <v>825</v>
      </c>
    </row>
    <row r="748" spans="2:5" ht="14.4" thickBot="1">
      <c r="B748" s="276"/>
      <c r="C748" s="277" t="s">
        <v>6167</v>
      </c>
      <c r="D748" s="278">
        <v>114898953</v>
      </c>
      <c r="E748" s="279" t="s">
        <v>825</v>
      </c>
    </row>
    <row r="749" spans="2:5" ht="14.4" thickBot="1">
      <c r="B749" s="276"/>
      <c r="C749" s="277" t="s">
        <v>6325</v>
      </c>
      <c r="D749" s="278">
        <v>114864288</v>
      </c>
      <c r="E749" s="279" t="s">
        <v>825</v>
      </c>
    </row>
    <row r="750" spans="2:5" ht="14.4" thickBot="1">
      <c r="B750" s="276"/>
      <c r="C750" s="277" t="s">
        <v>6318</v>
      </c>
      <c r="D750" s="278">
        <v>114218051</v>
      </c>
      <c r="E750" s="279" t="s">
        <v>825</v>
      </c>
    </row>
    <row r="751" spans="2:5" ht="14.4" thickBot="1">
      <c r="B751" s="276"/>
      <c r="C751" s="277" t="s">
        <v>6197</v>
      </c>
      <c r="D751" s="278">
        <v>112928724</v>
      </c>
      <c r="E751" s="279" t="s">
        <v>825</v>
      </c>
    </row>
    <row r="752" spans="2:5" ht="14.4" thickBot="1">
      <c r="B752" s="276"/>
      <c r="C752" s="277" t="s">
        <v>6167</v>
      </c>
      <c r="D752" s="278">
        <v>112096904</v>
      </c>
      <c r="E752" s="279" t="s">
        <v>825</v>
      </c>
    </row>
    <row r="753" spans="2:5" ht="14.4" thickBot="1">
      <c r="B753" s="276"/>
      <c r="C753" s="277" t="s">
        <v>6325</v>
      </c>
      <c r="D753" s="278">
        <v>111880800</v>
      </c>
      <c r="E753" s="279" t="s">
        <v>825</v>
      </c>
    </row>
    <row r="754" spans="2:5" ht="14.4" thickBot="1">
      <c r="B754" s="276"/>
      <c r="C754" s="277" t="s">
        <v>6324</v>
      </c>
      <c r="D754" s="278">
        <v>111449717</v>
      </c>
      <c r="E754" s="279" t="s">
        <v>825</v>
      </c>
    </row>
    <row r="755" spans="2:5" ht="14.4" thickBot="1">
      <c r="B755" s="276"/>
      <c r="C755" s="277" t="s">
        <v>6332</v>
      </c>
      <c r="D755" s="278">
        <v>111126832</v>
      </c>
      <c r="E755" s="279" t="s">
        <v>825</v>
      </c>
    </row>
    <row r="756" spans="2:5" ht="14.4" thickBot="1">
      <c r="B756" s="276"/>
      <c r="C756" s="277" t="s">
        <v>6315</v>
      </c>
      <c r="D756" s="278">
        <v>110635891</v>
      </c>
      <c r="E756" s="279" t="s">
        <v>825</v>
      </c>
    </row>
    <row r="757" spans="2:5" ht="14.4" thickBot="1">
      <c r="B757" s="276"/>
      <c r="C757" s="277" t="s">
        <v>6173</v>
      </c>
      <c r="D757" s="278">
        <v>110200776</v>
      </c>
      <c r="E757" s="279" t="s">
        <v>825</v>
      </c>
    </row>
    <row r="758" spans="2:5" ht="14.4" thickBot="1">
      <c r="B758" s="276"/>
      <c r="C758" s="277" t="s">
        <v>6332</v>
      </c>
      <c r="D758" s="278">
        <v>109909108</v>
      </c>
      <c r="E758" s="279" t="s">
        <v>825</v>
      </c>
    </row>
    <row r="759" spans="2:5" ht="14.4" thickBot="1">
      <c r="B759" s="276"/>
      <c r="C759" s="277" t="s">
        <v>6171</v>
      </c>
      <c r="D759" s="278">
        <v>109519086</v>
      </c>
      <c r="E759" s="279" t="s">
        <v>825</v>
      </c>
    </row>
    <row r="760" spans="2:5" ht="14.4" thickBot="1">
      <c r="B760" s="276"/>
      <c r="C760" s="277" t="s">
        <v>6167</v>
      </c>
      <c r="D760" s="278">
        <v>109139696</v>
      </c>
      <c r="E760" s="279" t="s">
        <v>825</v>
      </c>
    </row>
    <row r="761" spans="2:5" ht="14.4" thickBot="1">
      <c r="B761" s="276"/>
      <c r="C761" s="277" t="s">
        <v>6318</v>
      </c>
      <c r="D761" s="278">
        <v>108507292</v>
      </c>
      <c r="E761" s="279" t="s">
        <v>825</v>
      </c>
    </row>
    <row r="762" spans="2:5" ht="14.4" thickBot="1">
      <c r="B762" s="276"/>
      <c r="C762" s="277" t="s">
        <v>6171</v>
      </c>
      <c r="D762" s="278">
        <v>107131259</v>
      </c>
      <c r="E762" s="279" t="s">
        <v>825</v>
      </c>
    </row>
    <row r="763" spans="2:5" ht="14.4" thickBot="1">
      <c r="B763" s="276"/>
      <c r="C763" s="277" t="s">
        <v>6167</v>
      </c>
      <c r="D763" s="278">
        <v>105757360</v>
      </c>
      <c r="E763" s="279" t="s">
        <v>825</v>
      </c>
    </row>
    <row r="764" spans="2:5" ht="14.4" thickBot="1">
      <c r="B764" s="276"/>
      <c r="C764" s="277" t="s">
        <v>6333</v>
      </c>
      <c r="D764" s="278">
        <v>105204347</v>
      </c>
      <c r="E764" s="279" t="s">
        <v>825</v>
      </c>
    </row>
    <row r="765" spans="2:5" ht="14.4" thickBot="1">
      <c r="B765" s="276"/>
      <c r="C765" s="277" t="s">
        <v>6321</v>
      </c>
      <c r="D765" s="278">
        <v>104986336</v>
      </c>
      <c r="E765" s="279" t="s">
        <v>825</v>
      </c>
    </row>
    <row r="766" spans="2:5" ht="14.4" thickBot="1">
      <c r="B766" s="276"/>
      <c r="C766" s="277" t="s">
        <v>6334</v>
      </c>
      <c r="D766" s="278">
        <v>103955271</v>
      </c>
      <c r="E766" s="279" t="s">
        <v>825</v>
      </c>
    </row>
    <row r="767" spans="2:5" ht="14.4" thickBot="1">
      <c r="B767" s="276"/>
      <c r="C767" s="277" t="s">
        <v>6334</v>
      </c>
      <c r="D767" s="278">
        <v>103809771</v>
      </c>
      <c r="E767" s="279" t="s">
        <v>825</v>
      </c>
    </row>
    <row r="768" spans="2:5" ht="14.4" thickBot="1">
      <c r="B768" s="276"/>
      <c r="C768" s="277" t="s">
        <v>6334</v>
      </c>
      <c r="D768" s="278">
        <v>103809771</v>
      </c>
      <c r="E768" s="279" t="s">
        <v>825</v>
      </c>
    </row>
    <row r="769" spans="2:5" ht="14.4" thickBot="1">
      <c r="B769" s="276"/>
      <c r="C769" s="277" t="s">
        <v>6179</v>
      </c>
      <c r="D769" s="278">
        <v>103221394</v>
      </c>
      <c r="E769" s="279" t="s">
        <v>825</v>
      </c>
    </row>
    <row r="770" spans="2:5" ht="14.4" thickBot="1">
      <c r="B770" s="276"/>
      <c r="C770" s="277" t="s">
        <v>6334</v>
      </c>
      <c r="D770" s="278">
        <v>102850079</v>
      </c>
      <c r="E770" s="279" t="s">
        <v>825</v>
      </c>
    </row>
    <row r="771" spans="2:5" ht="14.4" thickBot="1">
      <c r="B771" s="276"/>
      <c r="C771" s="277" t="s">
        <v>6334</v>
      </c>
      <c r="D771" s="278">
        <v>101001299</v>
      </c>
      <c r="E771" s="279" t="s">
        <v>825</v>
      </c>
    </row>
    <row r="772" spans="2:5" ht="14.4" thickBot="1">
      <c r="B772" s="276"/>
      <c r="C772" s="277" t="s">
        <v>6334</v>
      </c>
      <c r="D772" s="278">
        <v>101001299</v>
      </c>
      <c r="E772" s="279" t="s">
        <v>825</v>
      </c>
    </row>
    <row r="773" spans="2:5" ht="14.4" thickBot="1">
      <c r="B773" s="276"/>
      <c r="C773" s="277" t="s">
        <v>6334</v>
      </c>
      <c r="D773" s="278">
        <v>101001299</v>
      </c>
      <c r="E773" s="279" t="s">
        <v>825</v>
      </c>
    </row>
    <row r="774" spans="2:5" ht="14.4" thickBot="1">
      <c r="B774" s="276"/>
      <c r="C774" s="277" t="s">
        <v>6334</v>
      </c>
      <c r="D774" s="278">
        <v>101001299</v>
      </c>
      <c r="E774" s="279" t="s">
        <v>825</v>
      </c>
    </row>
    <row r="775" spans="2:5" ht="14.4" thickBot="1">
      <c r="B775" s="276"/>
      <c r="C775" s="277" t="s">
        <v>6167</v>
      </c>
      <c r="D775" s="278">
        <v>100413543</v>
      </c>
      <c r="E775" s="279" t="s">
        <v>825</v>
      </c>
    </row>
    <row r="776" spans="2:5" ht="14.4" thickBot="1">
      <c r="B776" s="276"/>
      <c r="C776" s="277" t="s">
        <v>6167</v>
      </c>
      <c r="D776" s="278">
        <v>99959681</v>
      </c>
      <c r="E776" s="279" t="s">
        <v>825</v>
      </c>
    </row>
    <row r="777" spans="2:5" ht="14.4" thickBot="1">
      <c r="B777" s="276"/>
      <c r="C777" s="277" t="s">
        <v>6171</v>
      </c>
      <c r="D777" s="278">
        <v>98964542</v>
      </c>
      <c r="E777" s="279" t="s">
        <v>825</v>
      </c>
    </row>
    <row r="778" spans="2:5" ht="14.4" thickBot="1">
      <c r="B778" s="276"/>
      <c r="C778" s="277" t="s">
        <v>6323</v>
      </c>
      <c r="D778" s="278">
        <v>97893292</v>
      </c>
      <c r="E778" s="279" t="s">
        <v>825</v>
      </c>
    </row>
    <row r="779" spans="2:5" ht="14.4" thickBot="1">
      <c r="B779" s="276"/>
      <c r="C779" s="277" t="s">
        <v>6167</v>
      </c>
      <c r="D779" s="278">
        <v>97520580</v>
      </c>
      <c r="E779" s="279" t="s">
        <v>825</v>
      </c>
    </row>
    <row r="780" spans="2:5" ht="14.4" thickBot="1">
      <c r="B780" s="276"/>
      <c r="C780" s="277" t="s">
        <v>6167</v>
      </c>
      <c r="D780" s="278">
        <v>97519847</v>
      </c>
      <c r="E780" s="279" t="s">
        <v>825</v>
      </c>
    </row>
    <row r="781" spans="2:5" ht="14.4" thickBot="1">
      <c r="B781" s="276"/>
      <c r="C781" s="277" t="s">
        <v>6324</v>
      </c>
      <c r="D781" s="278">
        <v>95618608</v>
      </c>
      <c r="E781" s="279" t="s">
        <v>825</v>
      </c>
    </row>
    <row r="782" spans="2:5" ht="14.4" thickBot="1">
      <c r="B782" s="276"/>
      <c r="C782" s="277" t="s">
        <v>6320</v>
      </c>
      <c r="D782" s="278">
        <v>95352926</v>
      </c>
      <c r="E782" s="279" t="s">
        <v>825</v>
      </c>
    </row>
    <row r="783" spans="2:5" ht="14.4" thickBot="1">
      <c r="B783" s="276"/>
      <c r="C783" s="277" t="s">
        <v>6320</v>
      </c>
      <c r="D783" s="278">
        <v>95352926</v>
      </c>
      <c r="E783" s="279" t="s">
        <v>825</v>
      </c>
    </row>
    <row r="784" spans="2:5" ht="14.4" thickBot="1">
      <c r="B784" s="276"/>
      <c r="C784" s="277" t="s">
        <v>6320</v>
      </c>
      <c r="D784" s="278">
        <v>95352926</v>
      </c>
      <c r="E784" s="279" t="s">
        <v>825</v>
      </c>
    </row>
    <row r="785" spans="2:5" ht="14.4" thickBot="1">
      <c r="B785" s="276"/>
      <c r="C785" s="277" t="s">
        <v>6167</v>
      </c>
      <c r="D785" s="278">
        <v>94808291</v>
      </c>
      <c r="E785" s="279" t="s">
        <v>825</v>
      </c>
    </row>
    <row r="786" spans="2:5" ht="14.4" thickBot="1">
      <c r="B786" s="276"/>
      <c r="C786" s="277" t="s">
        <v>6320</v>
      </c>
      <c r="D786" s="278">
        <v>94303350</v>
      </c>
      <c r="E786" s="279" t="s">
        <v>825</v>
      </c>
    </row>
    <row r="787" spans="2:5" ht="14.4" thickBot="1">
      <c r="B787" s="276"/>
      <c r="C787" s="277" t="s">
        <v>6171</v>
      </c>
      <c r="D787" s="278">
        <v>93781648</v>
      </c>
      <c r="E787" s="279" t="s">
        <v>825</v>
      </c>
    </row>
    <row r="788" spans="2:5" ht="14.4" thickBot="1">
      <c r="B788" s="276"/>
      <c r="C788" s="277" t="s">
        <v>6324</v>
      </c>
      <c r="D788" s="278">
        <v>93511646</v>
      </c>
      <c r="E788" s="279" t="s">
        <v>825</v>
      </c>
    </row>
    <row r="789" spans="2:5" ht="14.4" thickBot="1">
      <c r="B789" s="276"/>
      <c r="C789" s="277" t="s">
        <v>6179</v>
      </c>
      <c r="D789" s="278">
        <v>92875639</v>
      </c>
      <c r="E789" s="279" t="s">
        <v>825</v>
      </c>
    </row>
    <row r="790" spans="2:5" ht="14.4" thickBot="1">
      <c r="B790" s="276"/>
      <c r="C790" s="277" t="s">
        <v>6167</v>
      </c>
      <c r="D790" s="278">
        <v>92051397</v>
      </c>
      <c r="E790" s="279" t="s">
        <v>825</v>
      </c>
    </row>
    <row r="791" spans="2:5" ht="14.4" thickBot="1">
      <c r="B791" s="276"/>
      <c r="C791" s="277" t="s">
        <v>6167</v>
      </c>
      <c r="D791" s="278">
        <v>90795108</v>
      </c>
      <c r="E791" s="279" t="s">
        <v>825</v>
      </c>
    </row>
    <row r="792" spans="2:5" ht="14.4" thickBot="1">
      <c r="B792" s="276"/>
      <c r="C792" s="277" t="s">
        <v>4936</v>
      </c>
      <c r="D792" s="278">
        <v>90527540</v>
      </c>
      <c r="E792" s="279" t="s">
        <v>825</v>
      </c>
    </row>
    <row r="793" spans="2:5" ht="14.4" thickBot="1">
      <c r="B793" s="276"/>
      <c r="C793" s="277" t="s">
        <v>4936</v>
      </c>
      <c r="D793" s="278">
        <v>90093863</v>
      </c>
      <c r="E793" s="279" t="s">
        <v>825</v>
      </c>
    </row>
    <row r="794" spans="2:5" ht="14.4" thickBot="1">
      <c r="B794" s="276"/>
      <c r="C794" s="277" t="s">
        <v>6172</v>
      </c>
      <c r="D794" s="278">
        <v>89862829</v>
      </c>
      <c r="E794" s="279" t="s">
        <v>825</v>
      </c>
    </row>
    <row r="795" spans="2:5" ht="14.4" thickBot="1">
      <c r="B795" s="276"/>
      <c r="C795" s="277" t="s">
        <v>6167</v>
      </c>
      <c r="D795" s="278">
        <v>89076314</v>
      </c>
      <c r="E795" s="279" t="s">
        <v>825</v>
      </c>
    </row>
    <row r="796" spans="2:5" ht="14.4" thickBot="1">
      <c r="B796" s="276"/>
      <c r="C796" s="277" t="s">
        <v>6167</v>
      </c>
      <c r="D796" s="278">
        <v>88804839</v>
      </c>
      <c r="E796" s="279" t="s">
        <v>825</v>
      </c>
    </row>
    <row r="797" spans="2:5" ht="14.4" thickBot="1">
      <c r="B797" s="276"/>
      <c r="C797" s="277" t="s">
        <v>6167</v>
      </c>
      <c r="D797" s="278">
        <v>88634689</v>
      </c>
      <c r="E797" s="279" t="s">
        <v>825</v>
      </c>
    </row>
    <row r="798" spans="2:5" ht="14.4" thickBot="1">
      <c r="B798" s="276"/>
      <c r="C798" s="277" t="s">
        <v>6167</v>
      </c>
      <c r="D798" s="278">
        <v>87931006</v>
      </c>
      <c r="E798" s="279" t="s">
        <v>825</v>
      </c>
    </row>
    <row r="799" spans="2:5" ht="14.4" thickBot="1">
      <c r="B799" s="276"/>
      <c r="C799" s="277" t="s">
        <v>6167</v>
      </c>
      <c r="D799" s="278">
        <v>86470951</v>
      </c>
      <c r="E799" s="279" t="s">
        <v>825</v>
      </c>
    </row>
    <row r="800" spans="2:5" ht="14.4" thickBot="1">
      <c r="B800" s="276"/>
      <c r="C800" s="277" t="s">
        <v>6324</v>
      </c>
      <c r="D800" s="278">
        <v>86260304</v>
      </c>
      <c r="E800" s="279" t="s">
        <v>825</v>
      </c>
    </row>
    <row r="801" spans="2:5" ht="14.4" thickBot="1">
      <c r="B801" s="276"/>
      <c r="C801" s="277" t="s">
        <v>6331</v>
      </c>
      <c r="D801" s="278">
        <v>86080801</v>
      </c>
      <c r="E801" s="279" t="s">
        <v>825</v>
      </c>
    </row>
    <row r="802" spans="2:5" ht="14.4" thickBot="1">
      <c r="B802" s="276"/>
      <c r="C802" s="277" t="s">
        <v>6167</v>
      </c>
      <c r="D802" s="278">
        <v>86075555</v>
      </c>
      <c r="E802" s="279" t="s">
        <v>825</v>
      </c>
    </row>
    <row r="803" spans="2:5" ht="14.4" thickBot="1">
      <c r="B803" s="276"/>
      <c r="C803" s="277" t="s">
        <v>6171</v>
      </c>
      <c r="D803" s="278">
        <v>85383915</v>
      </c>
      <c r="E803" s="279" t="s">
        <v>825</v>
      </c>
    </row>
    <row r="804" spans="2:5" ht="14.4" thickBot="1">
      <c r="B804" s="276"/>
      <c r="C804" s="277" t="s">
        <v>6324</v>
      </c>
      <c r="D804" s="278">
        <v>85040052</v>
      </c>
      <c r="E804" s="279" t="s">
        <v>825</v>
      </c>
    </row>
    <row r="805" spans="2:5" ht="14.4" thickBot="1">
      <c r="B805" s="276"/>
      <c r="C805" s="277" t="s">
        <v>6171</v>
      </c>
      <c r="D805" s="278">
        <v>84903642</v>
      </c>
      <c r="E805" s="279" t="s">
        <v>825</v>
      </c>
    </row>
    <row r="806" spans="2:5" ht="14.4" thickBot="1">
      <c r="B806" s="276"/>
      <c r="C806" s="277" t="s">
        <v>6171</v>
      </c>
      <c r="D806" s="278">
        <v>84847104</v>
      </c>
      <c r="E806" s="279" t="s">
        <v>825</v>
      </c>
    </row>
    <row r="807" spans="2:5" ht="14.4" thickBot="1">
      <c r="B807" s="276"/>
      <c r="C807" s="277" t="s">
        <v>6335</v>
      </c>
      <c r="D807" s="278">
        <v>84375211</v>
      </c>
      <c r="E807" s="279" t="s">
        <v>825</v>
      </c>
    </row>
    <row r="808" spans="2:5" ht="14.4" thickBot="1">
      <c r="B808" s="276"/>
      <c r="C808" s="277" t="s">
        <v>4872</v>
      </c>
      <c r="D808" s="278">
        <v>84335892</v>
      </c>
      <c r="E808" s="279" t="s">
        <v>825</v>
      </c>
    </row>
    <row r="809" spans="2:5" ht="14.4" thickBot="1">
      <c r="B809" s="276"/>
      <c r="C809" s="277" t="s">
        <v>6167</v>
      </c>
      <c r="D809" s="278">
        <v>83878254</v>
      </c>
      <c r="E809" s="279" t="s">
        <v>825</v>
      </c>
    </row>
    <row r="810" spans="2:5" ht="14.4" thickBot="1">
      <c r="B810" s="276"/>
      <c r="C810" s="277" t="s">
        <v>6167</v>
      </c>
      <c r="D810" s="278">
        <v>83680177</v>
      </c>
      <c r="E810" s="279" t="s">
        <v>825</v>
      </c>
    </row>
    <row r="811" spans="2:5" ht="14.4" thickBot="1">
      <c r="B811" s="276"/>
      <c r="C811" s="277" t="s">
        <v>6167</v>
      </c>
      <c r="D811" s="278">
        <v>83520588</v>
      </c>
      <c r="E811" s="279" t="s">
        <v>825</v>
      </c>
    </row>
    <row r="812" spans="2:5" ht="14.4" thickBot="1">
      <c r="B812" s="276"/>
      <c r="C812" s="277" t="s">
        <v>6167</v>
      </c>
      <c r="D812" s="278">
        <v>83514634</v>
      </c>
      <c r="E812" s="279" t="s">
        <v>825</v>
      </c>
    </row>
    <row r="813" spans="2:5" ht="14.4" thickBot="1">
      <c r="B813" s="276"/>
      <c r="C813" s="277" t="s">
        <v>6185</v>
      </c>
      <c r="D813" s="278">
        <v>83410560</v>
      </c>
      <c r="E813" s="279" t="s">
        <v>825</v>
      </c>
    </row>
    <row r="814" spans="2:5" ht="14.4" thickBot="1">
      <c r="B814" s="276"/>
      <c r="C814" s="277" t="s">
        <v>6167</v>
      </c>
      <c r="D814" s="278">
        <v>83152091</v>
      </c>
      <c r="E814" s="279" t="s">
        <v>825</v>
      </c>
    </row>
    <row r="815" spans="2:5" ht="14.4" thickBot="1">
      <c r="B815" s="276"/>
      <c r="C815" s="277" t="s">
        <v>4936</v>
      </c>
      <c r="D815" s="278">
        <v>82947802</v>
      </c>
      <c r="E815" s="279" t="s">
        <v>825</v>
      </c>
    </row>
    <row r="816" spans="2:5" ht="14.4" thickBot="1">
      <c r="B816" s="276"/>
      <c r="C816" s="277" t="s">
        <v>6167</v>
      </c>
      <c r="D816" s="278">
        <v>82716702</v>
      </c>
      <c r="E816" s="279" t="s">
        <v>825</v>
      </c>
    </row>
    <row r="817" spans="2:5" ht="14.4" thickBot="1">
      <c r="B817" s="276"/>
      <c r="C817" s="277" t="s">
        <v>6167</v>
      </c>
      <c r="D817" s="278">
        <v>82716702</v>
      </c>
      <c r="E817" s="279" t="s">
        <v>825</v>
      </c>
    </row>
    <row r="818" spans="2:5" ht="14.4" thickBot="1">
      <c r="B818" s="276"/>
      <c r="C818" s="277" t="s">
        <v>6171</v>
      </c>
      <c r="D818" s="278">
        <v>82662591</v>
      </c>
      <c r="E818" s="279" t="s">
        <v>825</v>
      </c>
    </row>
    <row r="819" spans="2:5" ht="14.4" thickBot="1">
      <c r="B819" s="276"/>
      <c r="C819" s="277" t="s">
        <v>6171</v>
      </c>
      <c r="D819" s="278">
        <v>82090849</v>
      </c>
      <c r="E819" s="279" t="s">
        <v>825</v>
      </c>
    </row>
    <row r="820" spans="2:5" ht="14.4" thickBot="1">
      <c r="B820" s="276"/>
      <c r="C820" s="277" t="s">
        <v>6167</v>
      </c>
      <c r="D820" s="278">
        <v>81578586</v>
      </c>
      <c r="E820" s="279" t="s">
        <v>825</v>
      </c>
    </row>
    <row r="821" spans="2:5" ht="14.4" thickBot="1">
      <c r="B821" s="276"/>
      <c r="C821" s="277" t="s">
        <v>6320</v>
      </c>
      <c r="D821" s="278">
        <v>80397369</v>
      </c>
      <c r="E821" s="279" t="s">
        <v>825</v>
      </c>
    </row>
    <row r="822" spans="2:5" ht="14.4" thickBot="1">
      <c r="B822" s="276"/>
      <c r="C822" s="277" t="s">
        <v>6171</v>
      </c>
      <c r="D822" s="278">
        <v>80089535</v>
      </c>
      <c r="E822" s="279" t="s">
        <v>825</v>
      </c>
    </row>
    <row r="823" spans="2:5" ht="14.4" thickBot="1">
      <c r="B823" s="276"/>
      <c r="C823" s="277" t="s">
        <v>6167</v>
      </c>
      <c r="D823" s="278">
        <v>79895666</v>
      </c>
      <c r="E823" s="279" t="s">
        <v>825</v>
      </c>
    </row>
    <row r="824" spans="2:5" ht="14.4" thickBot="1">
      <c r="B824" s="276"/>
      <c r="C824" s="277" t="s">
        <v>6330</v>
      </c>
      <c r="D824" s="278">
        <v>79705972</v>
      </c>
      <c r="E824" s="279" t="s">
        <v>825</v>
      </c>
    </row>
    <row r="825" spans="2:5" ht="14.4" thickBot="1">
      <c r="B825" s="276"/>
      <c r="C825" s="277" t="s">
        <v>6315</v>
      </c>
      <c r="D825" s="278">
        <v>79354188</v>
      </c>
      <c r="E825" s="279" t="s">
        <v>825</v>
      </c>
    </row>
    <row r="826" spans="2:5" ht="14.4" thickBot="1">
      <c r="B826" s="276"/>
      <c r="C826" s="277" t="s">
        <v>4936</v>
      </c>
      <c r="D826" s="278">
        <v>78686142</v>
      </c>
      <c r="E826" s="279" t="s">
        <v>825</v>
      </c>
    </row>
    <row r="827" spans="2:5" ht="14.4" thickBot="1">
      <c r="B827" s="276"/>
      <c r="C827" s="277" t="s">
        <v>6171</v>
      </c>
      <c r="D827" s="278">
        <v>78640483</v>
      </c>
      <c r="E827" s="279" t="s">
        <v>825</v>
      </c>
    </row>
    <row r="828" spans="2:5" ht="14.4" thickBot="1">
      <c r="B828" s="276"/>
      <c r="C828" s="277" t="s">
        <v>6336</v>
      </c>
      <c r="D828" s="278">
        <v>78588624</v>
      </c>
      <c r="E828" s="279" t="s">
        <v>825</v>
      </c>
    </row>
    <row r="829" spans="2:5" ht="14.4" thickBot="1">
      <c r="B829" s="276"/>
      <c r="C829" s="277" t="s">
        <v>6337</v>
      </c>
      <c r="D829" s="278">
        <v>77628660</v>
      </c>
      <c r="E829" s="279" t="s">
        <v>825</v>
      </c>
    </row>
    <row r="830" spans="2:5" ht="14.4" thickBot="1">
      <c r="B830" s="276"/>
      <c r="C830" s="277" t="s">
        <v>6171</v>
      </c>
      <c r="D830" s="278">
        <v>77357581</v>
      </c>
      <c r="E830" s="279" t="s">
        <v>825</v>
      </c>
    </row>
    <row r="831" spans="2:5" ht="14.4" thickBot="1">
      <c r="B831" s="276"/>
      <c r="C831" s="277" t="s">
        <v>6167</v>
      </c>
      <c r="D831" s="278">
        <v>76559450</v>
      </c>
      <c r="E831" s="279" t="s">
        <v>825</v>
      </c>
    </row>
    <row r="832" spans="2:5" ht="14.4" thickBot="1">
      <c r="B832" s="276"/>
      <c r="C832" s="277" t="s">
        <v>6167</v>
      </c>
      <c r="D832" s="278">
        <v>75971101</v>
      </c>
      <c r="E832" s="279" t="s">
        <v>825</v>
      </c>
    </row>
    <row r="833" spans="2:5" ht="14.4" thickBot="1">
      <c r="B833" s="276"/>
      <c r="C833" s="277" t="s">
        <v>6167</v>
      </c>
      <c r="D833" s="278">
        <v>75817424</v>
      </c>
      <c r="E833" s="279" t="s">
        <v>825</v>
      </c>
    </row>
    <row r="834" spans="2:5" ht="14.4" thickBot="1">
      <c r="B834" s="276"/>
      <c r="C834" s="277" t="s">
        <v>6167</v>
      </c>
      <c r="D834" s="278">
        <v>75396435</v>
      </c>
      <c r="E834" s="279" t="s">
        <v>825</v>
      </c>
    </row>
    <row r="835" spans="2:5" ht="14.4" thickBot="1">
      <c r="B835" s="276"/>
      <c r="C835" s="277" t="s">
        <v>6315</v>
      </c>
      <c r="D835" s="278">
        <v>75007834</v>
      </c>
      <c r="E835" s="279" t="s">
        <v>825</v>
      </c>
    </row>
    <row r="836" spans="2:5" ht="14.4" thickBot="1">
      <c r="B836" s="276"/>
      <c r="C836" s="277" t="s">
        <v>6197</v>
      </c>
      <c r="D836" s="278">
        <v>74709299</v>
      </c>
      <c r="E836" s="279" t="s">
        <v>825</v>
      </c>
    </row>
    <row r="837" spans="2:5" ht="14.4" thickBot="1">
      <c r="B837" s="276"/>
      <c r="C837" s="277" t="s">
        <v>6174</v>
      </c>
      <c r="D837" s="278">
        <v>74328185</v>
      </c>
      <c r="E837" s="279" t="s">
        <v>825</v>
      </c>
    </row>
    <row r="838" spans="2:5" ht="14.4" thickBot="1">
      <c r="B838" s="276"/>
      <c r="C838" s="277" t="s">
        <v>6167</v>
      </c>
      <c r="D838" s="278">
        <v>73950418</v>
      </c>
      <c r="E838" s="279" t="s">
        <v>825</v>
      </c>
    </row>
    <row r="839" spans="2:5" ht="14.4" thickBot="1">
      <c r="B839" s="276"/>
      <c r="C839" s="277" t="s">
        <v>6173</v>
      </c>
      <c r="D839" s="278">
        <v>73946826</v>
      </c>
      <c r="E839" s="279" t="s">
        <v>825</v>
      </c>
    </row>
    <row r="840" spans="2:5" ht="14.4" thickBot="1">
      <c r="B840" s="276"/>
      <c r="C840" s="277" t="s">
        <v>6315</v>
      </c>
      <c r="D840" s="278">
        <v>73847814</v>
      </c>
      <c r="E840" s="279" t="s">
        <v>825</v>
      </c>
    </row>
    <row r="841" spans="2:5" ht="14.4" thickBot="1">
      <c r="B841" s="276"/>
      <c r="C841" s="277" t="s">
        <v>6167</v>
      </c>
      <c r="D841" s="278">
        <v>73619877</v>
      </c>
      <c r="E841" s="279" t="s">
        <v>825</v>
      </c>
    </row>
    <row r="842" spans="2:5" ht="14.4" thickBot="1">
      <c r="B842" s="276"/>
      <c r="C842" s="277" t="s">
        <v>6167</v>
      </c>
      <c r="D842" s="278">
        <v>73296813</v>
      </c>
      <c r="E842" s="279" t="s">
        <v>825</v>
      </c>
    </row>
    <row r="843" spans="2:5" ht="14.4" thickBot="1">
      <c r="B843" s="276"/>
      <c r="C843" s="277" t="s">
        <v>6326</v>
      </c>
      <c r="D843" s="278">
        <v>73269843</v>
      </c>
      <c r="E843" s="279" t="s">
        <v>825</v>
      </c>
    </row>
    <row r="844" spans="2:5" ht="14.4" thickBot="1">
      <c r="B844" s="276"/>
      <c r="C844" s="277" t="s">
        <v>6167</v>
      </c>
      <c r="D844" s="278">
        <v>72450469</v>
      </c>
      <c r="E844" s="279" t="s">
        <v>825</v>
      </c>
    </row>
    <row r="845" spans="2:5" ht="14.4" thickBot="1">
      <c r="B845" s="276"/>
      <c r="C845" s="277" t="s">
        <v>6172</v>
      </c>
      <c r="D845" s="278">
        <v>72383543</v>
      </c>
      <c r="E845" s="279" t="s">
        <v>825</v>
      </c>
    </row>
    <row r="846" spans="2:5" ht="14.4" thickBot="1">
      <c r="B846" s="276"/>
      <c r="C846" s="277" t="s">
        <v>6174</v>
      </c>
      <c r="D846" s="278">
        <v>72226674</v>
      </c>
      <c r="E846" s="279" t="s">
        <v>825</v>
      </c>
    </row>
    <row r="847" spans="2:5" ht="14.4" thickBot="1">
      <c r="B847" s="276"/>
      <c r="C847" s="277" t="s">
        <v>6314</v>
      </c>
      <c r="D847" s="278">
        <v>72175915</v>
      </c>
      <c r="E847" s="279" t="s">
        <v>825</v>
      </c>
    </row>
    <row r="848" spans="2:5" ht="14.4" thickBot="1">
      <c r="B848" s="276"/>
      <c r="C848" s="277" t="s">
        <v>6174</v>
      </c>
      <c r="D848" s="278">
        <v>71988586</v>
      </c>
      <c r="E848" s="279" t="s">
        <v>825</v>
      </c>
    </row>
    <row r="849" spans="2:5" ht="14.4" thickBot="1">
      <c r="B849" s="276"/>
      <c r="C849" s="277" t="s">
        <v>6167</v>
      </c>
      <c r="D849" s="278">
        <v>71572494</v>
      </c>
      <c r="E849" s="279" t="s">
        <v>825</v>
      </c>
    </row>
    <row r="850" spans="2:5" ht="14.4" thickBot="1">
      <c r="B850" s="276"/>
      <c r="C850" s="277" t="s">
        <v>6167</v>
      </c>
      <c r="D850" s="278">
        <v>70305339</v>
      </c>
      <c r="E850" s="279" t="s">
        <v>825</v>
      </c>
    </row>
    <row r="851" spans="2:5" ht="14.4" thickBot="1">
      <c r="B851" s="276"/>
      <c r="C851" s="277" t="s">
        <v>6167</v>
      </c>
      <c r="D851" s="278">
        <v>70304608</v>
      </c>
      <c r="E851" s="279" t="s">
        <v>825</v>
      </c>
    </row>
    <row r="852" spans="2:5" ht="14.4" thickBot="1">
      <c r="B852" s="276"/>
      <c r="C852" s="277" t="s">
        <v>6314</v>
      </c>
      <c r="D852" s="278">
        <v>70302998</v>
      </c>
      <c r="E852" s="279" t="s">
        <v>825</v>
      </c>
    </row>
    <row r="853" spans="2:5" ht="14.4" thickBot="1">
      <c r="B853" s="276"/>
      <c r="C853" s="277" t="s">
        <v>6338</v>
      </c>
      <c r="D853" s="278">
        <v>69859047</v>
      </c>
      <c r="E853" s="279" t="s">
        <v>825</v>
      </c>
    </row>
    <row r="854" spans="2:5" ht="14.4" thickBot="1">
      <c r="B854" s="276"/>
      <c r="C854" s="277" t="s">
        <v>6171</v>
      </c>
      <c r="D854" s="278">
        <v>69520611</v>
      </c>
      <c r="E854" s="279" t="s">
        <v>825</v>
      </c>
    </row>
    <row r="855" spans="2:5" ht="14.4" thickBot="1">
      <c r="B855" s="276"/>
      <c r="C855" s="277" t="s">
        <v>6330</v>
      </c>
      <c r="D855" s="278">
        <v>69348671</v>
      </c>
      <c r="E855" s="279" t="s">
        <v>825</v>
      </c>
    </row>
    <row r="856" spans="2:5" ht="14.4" thickBot="1">
      <c r="B856" s="276"/>
      <c r="C856" s="277" t="s">
        <v>6171</v>
      </c>
      <c r="D856" s="278">
        <v>68833826</v>
      </c>
      <c r="E856" s="279" t="s">
        <v>825</v>
      </c>
    </row>
    <row r="857" spans="2:5" ht="14.4" thickBot="1">
      <c r="B857" s="276"/>
      <c r="C857" s="277" t="s">
        <v>6339</v>
      </c>
      <c r="D857" s="278">
        <v>68372584</v>
      </c>
      <c r="E857" s="279" t="s">
        <v>825</v>
      </c>
    </row>
    <row r="858" spans="2:5" ht="14.4" thickBot="1">
      <c r="B858" s="276"/>
      <c r="C858" s="277" t="s">
        <v>6174</v>
      </c>
      <c r="D858" s="278">
        <v>68316741</v>
      </c>
      <c r="E858" s="279" t="s">
        <v>825</v>
      </c>
    </row>
    <row r="859" spans="2:5" ht="14.4" thickBot="1">
      <c r="B859" s="276"/>
      <c r="C859" s="277" t="s">
        <v>6173</v>
      </c>
      <c r="D859" s="278">
        <v>68171644</v>
      </c>
      <c r="E859" s="279" t="s">
        <v>825</v>
      </c>
    </row>
    <row r="860" spans="2:5" ht="14.4" thickBot="1">
      <c r="B860" s="276"/>
      <c r="C860" s="277" t="s">
        <v>6173</v>
      </c>
      <c r="D860" s="278">
        <v>68171643</v>
      </c>
      <c r="E860" s="279" t="s">
        <v>825</v>
      </c>
    </row>
    <row r="861" spans="2:5" ht="14.4" thickBot="1">
      <c r="B861" s="276"/>
      <c r="C861" s="277" t="s">
        <v>6167</v>
      </c>
      <c r="D861" s="278">
        <v>67715543</v>
      </c>
      <c r="E861" s="279" t="s">
        <v>825</v>
      </c>
    </row>
    <row r="862" spans="2:5" ht="14.4" thickBot="1">
      <c r="B862" s="276"/>
      <c r="C862" s="277" t="s">
        <v>6340</v>
      </c>
      <c r="D862" s="278">
        <v>67360225</v>
      </c>
      <c r="E862" s="279" t="s">
        <v>825</v>
      </c>
    </row>
    <row r="863" spans="2:5" ht="14.4" thickBot="1">
      <c r="B863" s="276"/>
      <c r="C863" s="277" t="s">
        <v>6167</v>
      </c>
      <c r="D863" s="278">
        <v>67176237</v>
      </c>
      <c r="E863" s="279" t="s">
        <v>825</v>
      </c>
    </row>
    <row r="864" spans="2:5" ht="14.4" thickBot="1">
      <c r="B864" s="276"/>
      <c r="C864" s="277" t="s">
        <v>6167</v>
      </c>
      <c r="D864" s="278">
        <v>66811975</v>
      </c>
      <c r="E864" s="279" t="s">
        <v>825</v>
      </c>
    </row>
    <row r="865" spans="2:5" ht="14.4" thickBot="1">
      <c r="B865" s="276"/>
      <c r="C865" s="277" t="s">
        <v>6167</v>
      </c>
      <c r="D865" s="278">
        <v>66694171</v>
      </c>
      <c r="E865" s="279" t="s">
        <v>825</v>
      </c>
    </row>
    <row r="866" spans="2:5" ht="14.4" thickBot="1">
      <c r="B866" s="276"/>
      <c r="C866" s="277" t="s">
        <v>6167</v>
      </c>
      <c r="D866" s="278">
        <v>66647707</v>
      </c>
      <c r="E866" s="279" t="s">
        <v>825</v>
      </c>
    </row>
    <row r="867" spans="2:5" ht="14.4" thickBot="1">
      <c r="B867" s="276"/>
      <c r="C867" s="277" t="s">
        <v>6167</v>
      </c>
      <c r="D867" s="278">
        <v>65739418</v>
      </c>
      <c r="E867" s="279" t="s">
        <v>825</v>
      </c>
    </row>
    <row r="868" spans="2:5" ht="14.4" thickBot="1">
      <c r="B868" s="276"/>
      <c r="C868" s="277" t="s">
        <v>6167</v>
      </c>
      <c r="D868" s="278">
        <v>65739418</v>
      </c>
      <c r="E868" s="279" t="s">
        <v>825</v>
      </c>
    </row>
    <row r="869" spans="2:5" ht="14.4" thickBot="1">
      <c r="B869" s="276"/>
      <c r="C869" s="277" t="s">
        <v>6167</v>
      </c>
      <c r="D869" s="278">
        <v>65391108</v>
      </c>
      <c r="E869" s="279" t="s">
        <v>825</v>
      </c>
    </row>
    <row r="870" spans="2:5" ht="14.4" thickBot="1">
      <c r="B870" s="276"/>
      <c r="C870" s="277" t="s">
        <v>6171</v>
      </c>
      <c r="D870" s="278">
        <v>65320000</v>
      </c>
      <c r="E870" s="279" t="s">
        <v>825</v>
      </c>
    </row>
    <row r="871" spans="2:5" ht="14.4" thickBot="1">
      <c r="B871" s="276"/>
      <c r="C871" s="277" t="s">
        <v>6171</v>
      </c>
      <c r="D871" s="278">
        <v>65135313</v>
      </c>
      <c r="E871" s="279" t="s">
        <v>825</v>
      </c>
    </row>
    <row r="872" spans="2:5" ht="14.4" thickBot="1">
      <c r="B872" s="276"/>
      <c r="C872" s="277" t="s">
        <v>6167</v>
      </c>
      <c r="D872" s="278">
        <v>65113514</v>
      </c>
      <c r="E872" s="279" t="s">
        <v>825</v>
      </c>
    </row>
    <row r="873" spans="2:5" ht="14.4" thickBot="1">
      <c r="B873" s="276"/>
      <c r="C873" s="277" t="s">
        <v>6167</v>
      </c>
      <c r="D873" s="278">
        <v>64970331</v>
      </c>
      <c r="E873" s="279" t="s">
        <v>825</v>
      </c>
    </row>
    <row r="874" spans="2:5" ht="14.4" thickBot="1">
      <c r="B874" s="276"/>
      <c r="C874" s="277" t="s">
        <v>6318</v>
      </c>
      <c r="D874" s="278">
        <v>64702214</v>
      </c>
      <c r="E874" s="279" t="s">
        <v>825</v>
      </c>
    </row>
    <row r="875" spans="2:5" ht="14.4" thickBot="1">
      <c r="B875" s="276"/>
      <c r="C875" s="277" t="s">
        <v>6197</v>
      </c>
      <c r="D875" s="278">
        <v>64507801</v>
      </c>
      <c r="E875" s="279" t="s">
        <v>825</v>
      </c>
    </row>
    <row r="876" spans="2:5" ht="14.4" thickBot="1">
      <c r="B876" s="276"/>
      <c r="C876" s="277" t="s">
        <v>6167</v>
      </c>
      <c r="D876" s="278">
        <v>64421958</v>
      </c>
      <c r="E876" s="279" t="s">
        <v>825</v>
      </c>
    </row>
    <row r="877" spans="2:5" ht="14.4" thickBot="1">
      <c r="B877" s="276"/>
      <c r="C877" s="277" t="s">
        <v>6167</v>
      </c>
      <c r="D877" s="278">
        <v>64315749</v>
      </c>
      <c r="E877" s="279" t="s">
        <v>825</v>
      </c>
    </row>
    <row r="878" spans="2:5" ht="14.4" thickBot="1">
      <c r="B878" s="276"/>
      <c r="C878" s="277" t="s">
        <v>6167</v>
      </c>
      <c r="D878" s="278">
        <v>64239260</v>
      </c>
      <c r="E878" s="279" t="s">
        <v>825</v>
      </c>
    </row>
    <row r="879" spans="2:5" ht="14.4" thickBot="1">
      <c r="B879" s="276"/>
      <c r="C879" s="277" t="s">
        <v>6335</v>
      </c>
      <c r="D879" s="278">
        <v>64225555</v>
      </c>
      <c r="E879" s="279" t="s">
        <v>825</v>
      </c>
    </row>
    <row r="880" spans="2:5" ht="14.4" thickBot="1">
      <c r="B880" s="276"/>
      <c r="C880" s="277" t="s">
        <v>6167</v>
      </c>
      <c r="D880" s="278">
        <v>63835731</v>
      </c>
      <c r="E880" s="279" t="s">
        <v>825</v>
      </c>
    </row>
    <row r="881" spans="2:5" ht="14.4" thickBot="1">
      <c r="B881" s="276"/>
      <c r="C881" s="277" t="s">
        <v>6335</v>
      </c>
      <c r="D881" s="278">
        <v>63380405</v>
      </c>
      <c r="E881" s="279" t="s">
        <v>825</v>
      </c>
    </row>
    <row r="882" spans="2:5" ht="14.4" thickBot="1">
      <c r="B882" s="276"/>
      <c r="C882" s="277" t="s">
        <v>6171</v>
      </c>
      <c r="D882" s="278">
        <v>63352517</v>
      </c>
      <c r="E882" s="279" t="s">
        <v>825</v>
      </c>
    </row>
    <row r="883" spans="2:5" ht="14.4" thickBot="1">
      <c r="B883" s="276"/>
      <c r="C883" s="277" t="s">
        <v>6335</v>
      </c>
      <c r="D883" s="278">
        <v>63281408</v>
      </c>
      <c r="E883" s="279" t="s">
        <v>825</v>
      </c>
    </row>
    <row r="884" spans="2:5" ht="14.4" thickBot="1">
      <c r="B884" s="276"/>
      <c r="C884" s="277" t="s">
        <v>6335</v>
      </c>
      <c r="D884" s="278">
        <v>63281408</v>
      </c>
      <c r="E884" s="279" t="s">
        <v>825</v>
      </c>
    </row>
    <row r="885" spans="2:5" ht="14.4" thickBot="1">
      <c r="B885" s="276"/>
      <c r="C885" s="277" t="s">
        <v>6335</v>
      </c>
      <c r="D885" s="278">
        <v>63281408</v>
      </c>
      <c r="E885" s="279" t="s">
        <v>825</v>
      </c>
    </row>
    <row r="886" spans="2:5" ht="14.4" thickBot="1">
      <c r="B886" s="276"/>
      <c r="C886" s="277" t="s">
        <v>6335</v>
      </c>
      <c r="D886" s="278">
        <v>63217517</v>
      </c>
      <c r="E886" s="279" t="s">
        <v>825</v>
      </c>
    </row>
    <row r="887" spans="2:5" ht="14.4" thickBot="1">
      <c r="B887" s="276"/>
      <c r="C887" s="277" t="s">
        <v>6335</v>
      </c>
      <c r="D887" s="278">
        <v>62785310</v>
      </c>
      <c r="E887" s="279" t="s">
        <v>825</v>
      </c>
    </row>
    <row r="888" spans="2:5" ht="14.4" thickBot="1">
      <c r="B888" s="276"/>
      <c r="C888" s="277" t="s">
        <v>6171</v>
      </c>
      <c r="D888" s="278">
        <v>62585524</v>
      </c>
      <c r="E888" s="279" t="s">
        <v>825</v>
      </c>
    </row>
    <row r="889" spans="2:5" ht="14.4" thickBot="1">
      <c r="B889" s="276"/>
      <c r="C889" s="277" t="s">
        <v>6321</v>
      </c>
      <c r="D889" s="278">
        <v>62580496</v>
      </c>
      <c r="E889" s="279" t="s">
        <v>825</v>
      </c>
    </row>
    <row r="890" spans="2:5" ht="14.4" thickBot="1">
      <c r="B890" s="276"/>
      <c r="C890" s="277" t="s">
        <v>6172</v>
      </c>
      <c r="D890" s="278">
        <v>62489878</v>
      </c>
      <c r="E890" s="279" t="s">
        <v>825</v>
      </c>
    </row>
    <row r="891" spans="2:5" ht="14.4" thickBot="1">
      <c r="B891" s="276"/>
      <c r="C891" s="277" t="s">
        <v>6167</v>
      </c>
      <c r="D891" s="278">
        <v>62325353</v>
      </c>
      <c r="E891" s="279" t="s">
        <v>825</v>
      </c>
    </row>
    <row r="892" spans="2:5" ht="14.4" thickBot="1">
      <c r="B892" s="276"/>
      <c r="C892" s="277" t="s">
        <v>6186</v>
      </c>
      <c r="D892" s="278">
        <v>62198650</v>
      </c>
      <c r="E892" s="279" t="s">
        <v>825</v>
      </c>
    </row>
    <row r="893" spans="2:5" ht="14.4" thickBot="1">
      <c r="B893" s="276"/>
      <c r="C893" s="277" t="s">
        <v>6167</v>
      </c>
      <c r="D893" s="278">
        <v>62168977</v>
      </c>
      <c r="E893" s="279" t="s">
        <v>825</v>
      </c>
    </row>
    <row r="894" spans="2:5" ht="14.4" thickBot="1">
      <c r="B894" s="276"/>
      <c r="C894" s="277" t="s">
        <v>6171</v>
      </c>
      <c r="D894" s="278">
        <v>61961282</v>
      </c>
      <c r="E894" s="279" t="s">
        <v>825</v>
      </c>
    </row>
    <row r="895" spans="2:5" ht="14.4" thickBot="1">
      <c r="B895" s="276"/>
      <c r="C895" s="277" t="s">
        <v>6341</v>
      </c>
      <c r="D895" s="278">
        <v>61926484</v>
      </c>
      <c r="E895" s="279" t="s">
        <v>825</v>
      </c>
    </row>
    <row r="896" spans="2:5" ht="14.4" thickBot="1">
      <c r="B896" s="276"/>
      <c r="C896" s="277" t="s">
        <v>6179</v>
      </c>
      <c r="D896" s="278">
        <v>61917093</v>
      </c>
      <c r="E896" s="279" t="s">
        <v>825</v>
      </c>
    </row>
    <row r="897" spans="2:5" ht="14.4" thickBot="1">
      <c r="B897" s="276"/>
      <c r="C897" s="277" t="s">
        <v>6171</v>
      </c>
      <c r="D897" s="278">
        <v>61852721</v>
      </c>
      <c r="E897" s="279" t="s">
        <v>825</v>
      </c>
    </row>
    <row r="898" spans="2:5" ht="14.4" thickBot="1">
      <c r="B898" s="276"/>
      <c r="C898" s="277" t="s">
        <v>6197</v>
      </c>
      <c r="D898" s="278">
        <v>61801071</v>
      </c>
      <c r="E898" s="279" t="s">
        <v>825</v>
      </c>
    </row>
    <row r="899" spans="2:5" ht="14.4" thickBot="1">
      <c r="B899" s="276"/>
      <c r="C899" s="277" t="s">
        <v>6167</v>
      </c>
      <c r="D899" s="278">
        <v>61754579</v>
      </c>
      <c r="E899" s="279" t="s">
        <v>825</v>
      </c>
    </row>
    <row r="900" spans="2:5" ht="14.4" thickBot="1">
      <c r="B900" s="276"/>
      <c r="C900" s="277" t="s">
        <v>6167</v>
      </c>
      <c r="D900" s="278">
        <v>61658958</v>
      </c>
      <c r="E900" s="279" t="s">
        <v>825</v>
      </c>
    </row>
    <row r="901" spans="2:5" ht="14.4" thickBot="1">
      <c r="B901" s="276"/>
      <c r="C901" s="277" t="s">
        <v>6314</v>
      </c>
      <c r="D901" s="278">
        <v>61276140</v>
      </c>
      <c r="E901" s="279" t="s">
        <v>825</v>
      </c>
    </row>
    <row r="902" spans="2:5" ht="14.4" thickBot="1">
      <c r="B902" s="276"/>
      <c r="C902" s="277" t="s">
        <v>6167</v>
      </c>
      <c r="D902" s="278">
        <v>60733834</v>
      </c>
      <c r="E902" s="279" t="s">
        <v>825</v>
      </c>
    </row>
    <row r="903" spans="2:5" ht="14.4" thickBot="1">
      <c r="B903" s="276"/>
      <c r="C903" s="277" t="s">
        <v>6167</v>
      </c>
      <c r="D903" s="278">
        <v>60540047</v>
      </c>
      <c r="E903" s="279" t="s">
        <v>825</v>
      </c>
    </row>
    <row r="904" spans="2:5" ht="14.4" thickBot="1">
      <c r="B904" s="276"/>
      <c r="C904" s="277" t="s">
        <v>6330</v>
      </c>
      <c r="D904" s="278">
        <v>60151281</v>
      </c>
      <c r="E904" s="279" t="s">
        <v>825</v>
      </c>
    </row>
    <row r="905" spans="2:5" ht="14.4" thickBot="1">
      <c r="B905" s="276"/>
      <c r="C905" s="277" t="s">
        <v>6167</v>
      </c>
      <c r="D905" s="278">
        <v>60131415</v>
      </c>
      <c r="E905" s="279" t="s">
        <v>825</v>
      </c>
    </row>
    <row r="906" spans="2:5" ht="14.4" thickBot="1">
      <c r="B906" s="276"/>
      <c r="C906" s="277" t="s">
        <v>6167</v>
      </c>
      <c r="D906" s="278">
        <v>60120317</v>
      </c>
      <c r="E906" s="279" t="s">
        <v>825</v>
      </c>
    </row>
    <row r="907" spans="2:5" ht="14.4" thickBot="1">
      <c r="B907" s="276"/>
      <c r="C907" s="277" t="s">
        <v>6325</v>
      </c>
      <c r="D907" s="278">
        <v>59669760</v>
      </c>
      <c r="E907" s="279" t="s">
        <v>825</v>
      </c>
    </row>
    <row r="908" spans="2:5" ht="14.4" thickBot="1">
      <c r="B908" s="276"/>
      <c r="C908" s="277" t="s">
        <v>6167</v>
      </c>
      <c r="D908" s="278">
        <v>59234204</v>
      </c>
      <c r="E908" s="279" t="s">
        <v>825</v>
      </c>
    </row>
    <row r="909" spans="2:5" ht="14.4" thickBot="1">
      <c r="B909" s="276"/>
      <c r="C909" s="277" t="s">
        <v>6167</v>
      </c>
      <c r="D909" s="278">
        <v>58695729</v>
      </c>
      <c r="E909" s="279" t="s">
        <v>825</v>
      </c>
    </row>
    <row r="910" spans="2:5" ht="14.4" thickBot="1">
      <c r="B910" s="276"/>
      <c r="C910" s="277" t="s">
        <v>6167</v>
      </c>
      <c r="D910" s="278">
        <v>58453010</v>
      </c>
      <c r="E910" s="279" t="s">
        <v>825</v>
      </c>
    </row>
    <row r="911" spans="2:5" ht="14.4" thickBot="1">
      <c r="B911" s="276"/>
      <c r="C911" s="277" t="s">
        <v>6167</v>
      </c>
      <c r="D911" s="278">
        <v>58351546</v>
      </c>
      <c r="E911" s="279" t="s">
        <v>825</v>
      </c>
    </row>
    <row r="912" spans="2:5" ht="14.4" thickBot="1">
      <c r="B912" s="276"/>
      <c r="C912" s="277" t="s">
        <v>6171</v>
      </c>
      <c r="D912" s="278">
        <v>58325145</v>
      </c>
      <c r="E912" s="279" t="s">
        <v>825</v>
      </c>
    </row>
    <row r="913" spans="2:5" ht="14.4" thickBot="1">
      <c r="B913" s="276"/>
      <c r="C913" s="277" t="s">
        <v>6171</v>
      </c>
      <c r="D913" s="278">
        <v>58207873</v>
      </c>
      <c r="E913" s="279" t="s">
        <v>825</v>
      </c>
    </row>
    <row r="914" spans="2:5" ht="14.4" thickBot="1">
      <c r="B914" s="276"/>
      <c r="C914" s="277" t="s">
        <v>6171</v>
      </c>
      <c r="D914" s="278">
        <v>58177114</v>
      </c>
      <c r="E914" s="279" t="s">
        <v>825</v>
      </c>
    </row>
    <row r="915" spans="2:5" ht="14.4" thickBot="1">
      <c r="B915" s="276"/>
      <c r="C915" s="277" t="s">
        <v>6167</v>
      </c>
      <c r="D915" s="278">
        <v>57834291</v>
      </c>
      <c r="E915" s="279" t="s">
        <v>825</v>
      </c>
    </row>
    <row r="916" spans="2:5" ht="14.4" thickBot="1">
      <c r="B916" s="276"/>
      <c r="C916" s="277" t="s">
        <v>6314</v>
      </c>
      <c r="D916" s="278">
        <v>57800364</v>
      </c>
      <c r="E916" s="279" t="s">
        <v>825</v>
      </c>
    </row>
    <row r="917" spans="2:5" ht="14.4" thickBot="1">
      <c r="B917" s="276"/>
      <c r="C917" s="277" t="s">
        <v>6167</v>
      </c>
      <c r="D917" s="278">
        <v>57633751</v>
      </c>
      <c r="E917" s="279" t="s">
        <v>825</v>
      </c>
    </row>
    <row r="918" spans="2:5" ht="14.4" thickBot="1">
      <c r="B918" s="276"/>
      <c r="C918" s="277" t="s">
        <v>6186</v>
      </c>
      <c r="D918" s="278">
        <v>57450000</v>
      </c>
      <c r="E918" s="279" t="s">
        <v>825</v>
      </c>
    </row>
    <row r="919" spans="2:5" ht="14.4" thickBot="1">
      <c r="B919" s="276"/>
      <c r="C919" s="277" t="s">
        <v>6342</v>
      </c>
      <c r="D919" s="278">
        <v>57206010</v>
      </c>
      <c r="E919" s="279" t="s">
        <v>825</v>
      </c>
    </row>
    <row r="920" spans="2:5" ht="14.4" thickBot="1">
      <c r="B920" s="276"/>
      <c r="C920" s="277" t="s">
        <v>6167</v>
      </c>
      <c r="D920" s="278">
        <v>56936518</v>
      </c>
      <c r="E920" s="279" t="s">
        <v>825</v>
      </c>
    </row>
    <row r="921" spans="2:5" ht="14.4" thickBot="1">
      <c r="B921" s="276"/>
      <c r="C921" s="277" t="s">
        <v>6173</v>
      </c>
      <c r="D921" s="278">
        <v>56331619</v>
      </c>
      <c r="E921" s="279" t="s">
        <v>825</v>
      </c>
    </row>
    <row r="922" spans="2:5" ht="14.4" thickBot="1">
      <c r="B922" s="276"/>
      <c r="C922" s="277" t="s">
        <v>6167</v>
      </c>
      <c r="D922" s="278">
        <v>55811041</v>
      </c>
      <c r="E922" s="279" t="s">
        <v>825</v>
      </c>
    </row>
    <row r="923" spans="2:5" ht="14.4" thickBot="1">
      <c r="B923" s="276"/>
      <c r="C923" s="277" t="s">
        <v>6171</v>
      </c>
      <c r="D923" s="278">
        <v>55762921</v>
      </c>
      <c r="E923" s="279" t="s">
        <v>825</v>
      </c>
    </row>
    <row r="924" spans="2:5" ht="14.4" thickBot="1">
      <c r="B924" s="276"/>
      <c r="C924" s="277" t="s">
        <v>6167</v>
      </c>
      <c r="D924" s="278">
        <v>55632636</v>
      </c>
      <c r="E924" s="279" t="s">
        <v>825</v>
      </c>
    </row>
    <row r="925" spans="2:5" ht="14.4" thickBot="1">
      <c r="B925" s="276"/>
      <c r="C925" s="277" t="s">
        <v>6325</v>
      </c>
      <c r="D925" s="278">
        <v>55492877</v>
      </c>
      <c r="E925" s="279" t="s">
        <v>825</v>
      </c>
    </row>
    <row r="926" spans="2:5" ht="14.4" thickBot="1">
      <c r="B926" s="276"/>
      <c r="C926" s="277" t="s">
        <v>6328</v>
      </c>
      <c r="D926" s="278">
        <v>54494478</v>
      </c>
      <c r="E926" s="279" t="s">
        <v>825</v>
      </c>
    </row>
    <row r="927" spans="2:5" ht="14.4" thickBot="1">
      <c r="B927" s="276"/>
      <c r="C927" s="277" t="s">
        <v>6167</v>
      </c>
      <c r="D927" s="278">
        <v>54493034</v>
      </c>
      <c r="E927" s="279" t="s">
        <v>825</v>
      </c>
    </row>
    <row r="928" spans="2:5" ht="14.4" thickBot="1">
      <c r="B928" s="276"/>
      <c r="C928" s="277" t="s">
        <v>6167</v>
      </c>
      <c r="D928" s="278">
        <v>54450194</v>
      </c>
      <c r="E928" s="279" t="s">
        <v>825</v>
      </c>
    </row>
    <row r="929" spans="2:5" ht="14.4" thickBot="1">
      <c r="B929" s="276"/>
      <c r="C929" s="277" t="s">
        <v>6167</v>
      </c>
      <c r="D929" s="278">
        <v>54447859</v>
      </c>
      <c r="E929" s="279" t="s">
        <v>825</v>
      </c>
    </row>
    <row r="930" spans="2:5" ht="14.4" thickBot="1">
      <c r="B930" s="276"/>
      <c r="C930" s="277" t="s">
        <v>6167</v>
      </c>
      <c r="D930" s="278">
        <v>54335870</v>
      </c>
      <c r="E930" s="279" t="s">
        <v>825</v>
      </c>
    </row>
    <row r="931" spans="2:5" ht="14.4" thickBot="1">
      <c r="B931" s="276"/>
      <c r="C931" s="277" t="s">
        <v>6197</v>
      </c>
      <c r="D931" s="278">
        <v>54261342</v>
      </c>
      <c r="E931" s="279" t="s">
        <v>825</v>
      </c>
    </row>
    <row r="932" spans="2:5" ht="14.4" thickBot="1">
      <c r="B932" s="276"/>
      <c r="C932" s="277" t="s">
        <v>6338</v>
      </c>
      <c r="D932" s="278">
        <v>54005570</v>
      </c>
      <c r="E932" s="279" t="s">
        <v>825</v>
      </c>
    </row>
    <row r="933" spans="2:5" ht="14.4" thickBot="1">
      <c r="B933" s="276"/>
      <c r="C933" s="277" t="s">
        <v>6325</v>
      </c>
      <c r="D933" s="278">
        <v>54001133</v>
      </c>
      <c r="E933" s="279" t="s">
        <v>825</v>
      </c>
    </row>
    <row r="934" spans="2:5" ht="14.4" thickBot="1">
      <c r="B934" s="276"/>
      <c r="C934" s="277" t="s">
        <v>6330</v>
      </c>
      <c r="D934" s="278">
        <v>53591920</v>
      </c>
      <c r="E934" s="279" t="s">
        <v>825</v>
      </c>
    </row>
    <row r="935" spans="2:5" ht="14.4" thickBot="1">
      <c r="B935" s="276"/>
      <c r="C935" s="277" t="s">
        <v>6320</v>
      </c>
      <c r="D935" s="278">
        <v>53569450</v>
      </c>
      <c r="E935" s="279" t="s">
        <v>825</v>
      </c>
    </row>
    <row r="936" spans="2:5" ht="14.4" thickBot="1">
      <c r="B936" s="276"/>
      <c r="C936" s="277" t="s">
        <v>6318</v>
      </c>
      <c r="D936" s="278">
        <v>53192819</v>
      </c>
      <c r="E936" s="279" t="s">
        <v>825</v>
      </c>
    </row>
    <row r="937" spans="2:5" ht="14.4" thickBot="1">
      <c r="B937" s="276"/>
      <c r="C937" s="277" t="s">
        <v>6167</v>
      </c>
      <c r="D937" s="278">
        <v>53113482</v>
      </c>
      <c r="E937" s="279" t="s">
        <v>825</v>
      </c>
    </row>
    <row r="938" spans="2:5" ht="14.4" thickBot="1">
      <c r="B938" s="276"/>
      <c r="C938" s="277" t="s">
        <v>6343</v>
      </c>
      <c r="D938" s="278">
        <v>53065546</v>
      </c>
      <c r="E938" s="279" t="s">
        <v>825</v>
      </c>
    </row>
    <row r="939" spans="2:5" ht="14.4" thickBot="1">
      <c r="B939" s="276"/>
      <c r="C939" s="277" t="s">
        <v>6171</v>
      </c>
      <c r="D939" s="278">
        <v>52584056</v>
      </c>
      <c r="E939" s="279" t="s">
        <v>825</v>
      </c>
    </row>
    <row r="940" spans="2:5" ht="14.4" thickBot="1">
      <c r="B940" s="276"/>
      <c r="C940" s="277" t="s">
        <v>6167</v>
      </c>
      <c r="D940" s="278">
        <v>52118080</v>
      </c>
      <c r="E940" s="279" t="s">
        <v>825</v>
      </c>
    </row>
    <row r="941" spans="2:5" ht="14.4" thickBot="1">
      <c r="B941" s="276"/>
      <c r="C941" s="277" t="s">
        <v>6167</v>
      </c>
      <c r="D941" s="278">
        <v>52001556</v>
      </c>
      <c r="E941" s="279" t="s">
        <v>825</v>
      </c>
    </row>
    <row r="942" spans="2:5" ht="14.4" thickBot="1">
      <c r="B942" s="276"/>
      <c r="C942" s="277" t="s">
        <v>6171</v>
      </c>
      <c r="D942" s="278">
        <v>51835093</v>
      </c>
      <c r="E942" s="279" t="s">
        <v>825</v>
      </c>
    </row>
    <row r="943" spans="2:5" ht="14.4" thickBot="1">
      <c r="B943" s="276"/>
      <c r="C943" s="277" t="s">
        <v>6328</v>
      </c>
      <c r="D943" s="278">
        <v>51675391</v>
      </c>
      <c r="E943" s="279" t="s">
        <v>825</v>
      </c>
    </row>
    <row r="944" spans="2:5" ht="14.4" thickBot="1">
      <c r="B944" s="276"/>
      <c r="C944" s="277" t="s">
        <v>6171</v>
      </c>
      <c r="D944" s="278">
        <v>51675270</v>
      </c>
      <c r="E944" s="279" t="s">
        <v>825</v>
      </c>
    </row>
    <row r="945" spans="2:5" ht="14.4" thickBot="1">
      <c r="B945" s="276"/>
      <c r="C945" s="277" t="s">
        <v>6172</v>
      </c>
      <c r="D945" s="278">
        <v>51059692</v>
      </c>
      <c r="E945" s="279" t="s">
        <v>825</v>
      </c>
    </row>
    <row r="946" spans="2:5" ht="14.4" thickBot="1">
      <c r="B946" s="276"/>
      <c r="C946" s="277" t="s">
        <v>6167</v>
      </c>
      <c r="D946" s="278">
        <v>51047360</v>
      </c>
      <c r="E946" s="279" t="s">
        <v>825</v>
      </c>
    </row>
    <row r="947" spans="2:5" ht="14.4" thickBot="1">
      <c r="B947" s="276"/>
      <c r="C947" s="277" t="s">
        <v>6330</v>
      </c>
      <c r="D947" s="278">
        <v>50946678</v>
      </c>
      <c r="E947" s="279" t="s">
        <v>825</v>
      </c>
    </row>
    <row r="948" spans="2:5" ht="14.4" thickBot="1">
      <c r="B948" s="276"/>
      <c r="C948" s="277" t="s">
        <v>6171</v>
      </c>
      <c r="D948" s="278">
        <v>50943016</v>
      </c>
      <c r="E948" s="279" t="s">
        <v>825</v>
      </c>
    </row>
    <row r="949" spans="2:5" ht="14.4" thickBot="1">
      <c r="B949" s="276"/>
      <c r="C949" s="277" t="s">
        <v>6330</v>
      </c>
      <c r="D949" s="278">
        <v>50823290</v>
      </c>
      <c r="E949" s="279" t="s">
        <v>825</v>
      </c>
    </row>
    <row r="950" spans="2:5" ht="14.4" thickBot="1">
      <c r="B950" s="276"/>
      <c r="C950" s="277" t="s">
        <v>6330</v>
      </c>
      <c r="D950" s="278">
        <v>50823290</v>
      </c>
      <c r="E950" s="279" t="s">
        <v>825</v>
      </c>
    </row>
    <row r="951" spans="2:5" ht="14.4" thickBot="1">
      <c r="B951" s="276"/>
      <c r="C951" s="277" t="s">
        <v>6184</v>
      </c>
      <c r="D951" s="278">
        <v>50792250</v>
      </c>
      <c r="E951" s="279" t="s">
        <v>825</v>
      </c>
    </row>
    <row r="952" spans="2:5" ht="14.4" thickBot="1">
      <c r="B952" s="276"/>
      <c r="C952" s="277" t="s">
        <v>6197</v>
      </c>
      <c r="D952" s="278">
        <v>50399876</v>
      </c>
      <c r="E952" s="279" t="s">
        <v>825</v>
      </c>
    </row>
    <row r="953" spans="2:5" ht="14.4" thickBot="1">
      <c r="B953" s="276"/>
      <c r="C953" s="277" t="s">
        <v>6167</v>
      </c>
      <c r="D953" s="278">
        <v>50202114</v>
      </c>
      <c r="E953" s="279" t="s">
        <v>825</v>
      </c>
    </row>
    <row r="954" spans="2:5" ht="14.4" thickBot="1">
      <c r="B954" s="276"/>
      <c r="C954" s="277" t="s">
        <v>6167</v>
      </c>
      <c r="D954" s="278">
        <v>49859654</v>
      </c>
      <c r="E954" s="279" t="s">
        <v>825</v>
      </c>
    </row>
    <row r="955" spans="2:5" ht="14.4" thickBot="1">
      <c r="B955" s="276"/>
      <c r="C955" s="277" t="s">
        <v>6318</v>
      </c>
      <c r="D955" s="278">
        <v>49367061</v>
      </c>
      <c r="E955" s="279" t="s">
        <v>825</v>
      </c>
    </row>
    <row r="956" spans="2:5" ht="14.4" thickBot="1">
      <c r="B956" s="276"/>
      <c r="C956" s="277" t="s">
        <v>6167</v>
      </c>
      <c r="D956" s="278">
        <v>49346825</v>
      </c>
      <c r="E956" s="279" t="s">
        <v>825</v>
      </c>
    </row>
    <row r="957" spans="2:5" ht="14.4" thickBot="1">
      <c r="B957" s="276"/>
      <c r="C957" s="277" t="s">
        <v>6171</v>
      </c>
      <c r="D957" s="278">
        <v>49137199</v>
      </c>
      <c r="E957" s="279" t="s">
        <v>825</v>
      </c>
    </row>
    <row r="958" spans="2:5" ht="14.4" thickBot="1">
      <c r="B958" s="276"/>
      <c r="C958" s="277" t="s">
        <v>6338</v>
      </c>
      <c r="D958" s="278">
        <v>49088488</v>
      </c>
      <c r="E958" s="279" t="s">
        <v>825</v>
      </c>
    </row>
    <row r="959" spans="2:5" ht="14.4" thickBot="1">
      <c r="B959" s="276"/>
      <c r="C959" s="277" t="s">
        <v>6171</v>
      </c>
      <c r="D959" s="278">
        <v>49068827</v>
      </c>
      <c r="E959" s="279" t="s">
        <v>825</v>
      </c>
    </row>
    <row r="960" spans="2:5" ht="14.4" thickBot="1">
      <c r="B960" s="276"/>
      <c r="C960" s="277" t="s">
        <v>6344</v>
      </c>
      <c r="D960" s="278">
        <v>49053444</v>
      </c>
      <c r="E960" s="279" t="s">
        <v>825</v>
      </c>
    </row>
    <row r="961" spans="2:5" ht="14.4" thickBot="1">
      <c r="B961" s="276"/>
      <c r="C961" s="277" t="s">
        <v>6344</v>
      </c>
      <c r="D961" s="278">
        <v>49053444</v>
      </c>
      <c r="E961" s="279" t="s">
        <v>825</v>
      </c>
    </row>
    <row r="962" spans="2:5" ht="14.4" thickBot="1">
      <c r="B962" s="276"/>
      <c r="C962" s="277" t="s">
        <v>6167</v>
      </c>
      <c r="D962" s="278">
        <v>49042894</v>
      </c>
      <c r="E962" s="279" t="s">
        <v>825</v>
      </c>
    </row>
    <row r="963" spans="2:5" ht="14.4" thickBot="1">
      <c r="B963" s="276"/>
      <c r="C963" s="277" t="s">
        <v>6173</v>
      </c>
      <c r="D963" s="278">
        <v>49032786</v>
      </c>
      <c r="E963" s="279" t="s">
        <v>825</v>
      </c>
    </row>
    <row r="964" spans="2:5" ht="14.4" thickBot="1">
      <c r="B964" s="276"/>
      <c r="C964" s="277" t="s">
        <v>6344</v>
      </c>
      <c r="D964" s="278">
        <v>48821535</v>
      </c>
      <c r="E964" s="279" t="s">
        <v>825</v>
      </c>
    </row>
    <row r="965" spans="2:5" ht="14.4" thickBot="1">
      <c r="B965" s="276"/>
      <c r="C965" s="277" t="s">
        <v>6344</v>
      </c>
      <c r="D965" s="278">
        <v>48821535</v>
      </c>
      <c r="E965" s="279" t="s">
        <v>825</v>
      </c>
    </row>
    <row r="966" spans="2:5" ht="14.4" thickBot="1">
      <c r="B966" s="276"/>
      <c r="C966" s="277" t="s">
        <v>6171</v>
      </c>
      <c r="D966" s="278">
        <v>48777705</v>
      </c>
      <c r="E966" s="279" t="s">
        <v>825</v>
      </c>
    </row>
    <row r="967" spans="2:5" ht="14.4" thickBot="1">
      <c r="B967" s="276"/>
      <c r="C967" s="277" t="s">
        <v>6167</v>
      </c>
      <c r="D967" s="278">
        <v>48664967</v>
      </c>
      <c r="E967" s="279" t="s">
        <v>825</v>
      </c>
    </row>
    <row r="968" spans="2:5" ht="14.4" thickBot="1">
      <c r="B968" s="276"/>
      <c r="C968" s="277" t="s">
        <v>6172</v>
      </c>
      <c r="D968" s="278">
        <v>48161675</v>
      </c>
      <c r="E968" s="279" t="s">
        <v>825</v>
      </c>
    </row>
    <row r="969" spans="2:5" ht="14.4" thickBot="1">
      <c r="B969" s="276"/>
      <c r="C969" s="277" t="s">
        <v>6344</v>
      </c>
      <c r="D969" s="278">
        <v>47509804</v>
      </c>
      <c r="E969" s="279" t="s">
        <v>825</v>
      </c>
    </row>
    <row r="970" spans="2:5" ht="14.4" thickBot="1">
      <c r="B970" s="276"/>
      <c r="C970" s="277" t="s">
        <v>6172</v>
      </c>
      <c r="D970" s="278">
        <v>47500398</v>
      </c>
      <c r="E970" s="279" t="s">
        <v>825</v>
      </c>
    </row>
    <row r="971" spans="2:5" ht="14.4" thickBot="1">
      <c r="B971" s="276"/>
      <c r="C971" s="277" t="s">
        <v>6167</v>
      </c>
      <c r="D971" s="278">
        <v>47460029</v>
      </c>
      <c r="E971" s="279" t="s">
        <v>825</v>
      </c>
    </row>
    <row r="972" spans="2:5" ht="14.4" thickBot="1">
      <c r="B972" s="276"/>
      <c r="C972" s="277" t="s">
        <v>6172</v>
      </c>
      <c r="D972" s="278">
        <v>47434087</v>
      </c>
      <c r="E972" s="279" t="s">
        <v>825</v>
      </c>
    </row>
    <row r="973" spans="2:5" ht="14.4" thickBot="1">
      <c r="B973" s="276"/>
      <c r="C973" s="277" t="s">
        <v>6167</v>
      </c>
      <c r="D973" s="278">
        <v>47327126</v>
      </c>
      <c r="E973" s="279" t="s">
        <v>825</v>
      </c>
    </row>
    <row r="974" spans="2:5" ht="14.4" thickBot="1">
      <c r="B974" s="276"/>
      <c r="C974" s="277" t="s">
        <v>6197</v>
      </c>
      <c r="D974" s="278">
        <v>47306026</v>
      </c>
      <c r="E974" s="279" t="s">
        <v>825</v>
      </c>
    </row>
    <row r="975" spans="2:5" ht="14.4" thickBot="1">
      <c r="B975" s="276"/>
      <c r="C975" s="277" t="s">
        <v>6344</v>
      </c>
      <c r="D975" s="278">
        <v>47227344</v>
      </c>
      <c r="E975" s="279" t="s">
        <v>825</v>
      </c>
    </row>
    <row r="976" spans="2:5" ht="14.4" thickBot="1">
      <c r="B976" s="276"/>
      <c r="C976" s="277" t="s">
        <v>6344</v>
      </c>
      <c r="D976" s="278">
        <v>47171255</v>
      </c>
      <c r="E976" s="279" t="s">
        <v>825</v>
      </c>
    </row>
    <row r="977" spans="2:5" ht="14.4" thickBot="1">
      <c r="B977" s="276"/>
      <c r="C977" s="277" t="s">
        <v>6167</v>
      </c>
      <c r="D977" s="278">
        <v>47110832</v>
      </c>
      <c r="E977" s="279" t="s">
        <v>825</v>
      </c>
    </row>
    <row r="978" spans="2:5" ht="14.4" thickBot="1">
      <c r="B978" s="276"/>
      <c r="C978" s="277" t="s">
        <v>6344</v>
      </c>
      <c r="D978" s="278">
        <v>47076637</v>
      </c>
      <c r="E978" s="279" t="s">
        <v>825</v>
      </c>
    </row>
    <row r="979" spans="2:5" ht="14.4" thickBot="1">
      <c r="B979" s="276"/>
      <c r="C979" s="277" t="s">
        <v>6338</v>
      </c>
      <c r="D979" s="278">
        <v>47052714</v>
      </c>
      <c r="E979" s="279" t="s">
        <v>825</v>
      </c>
    </row>
    <row r="980" spans="2:5" ht="14.4" thickBot="1">
      <c r="B980" s="276"/>
      <c r="C980" s="277" t="s">
        <v>6167</v>
      </c>
      <c r="D980" s="278">
        <v>46801375</v>
      </c>
      <c r="E980" s="279" t="s">
        <v>825</v>
      </c>
    </row>
    <row r="981" spans="2:5" ht="14.4" thickBot="1">
      <c r="B981" s="276"/>
      <c r="C981" s="277" t="s">
        <v>6344</v>
      </c>
      <c r="D981" s="278">
        <v>46663945</v>
      </c>
      <c r="E981" s="279" t="s">
        <v>825</v>
      </c>
    </row>
    <row r="982" spans="2:5" ht="14.4" thickBot="1">
      <c r="B982" s="276"/>
      <c r="C982" s="277" t="s">
        <v>6167</v>
      </c>
      <c r="D982" s="278">
        <v>46654186</v>
      </c>
      <c r="E982" s="279" t="s">
        <v>825</v>
      </c>
    </row>
    <row r="983" spans="2:5" ht="14.4" thickBot="1">
      <c r="B983" s="276"/>
      <c r="C983" s="277" t="s">
        <v>6331</v>
      </c>
      <c r="D983" s="278">
        <v>46334608</v>
      </c>
      <c r="E983" s="279" t="s">
        <v>825</v>
      </c>
    </row>
    <row r="984" spans="2:5" ht="14.4" thickBot="1">
      <c r="B984" s="276"/>
      <c r="C984" s="277" t="s">
        <v>6167</v>
      </c>
      <c r="D984" s="278">
        <v>46270551</v>
      </c>
      <c r="E984" s="279" t="s">
        <v>825</v>
      </c>
    </row>
    <row r="985" spans="2:5" ht="14.4" thickBot="1">
      <c r="B985" s="276"/>
      <c r="C985" s="277" t="s">
        <v>6167</v>
      </c>
      <c r="D985" s="278">
        <v>46162060</v>
      </c>
      <c r="E985" s="279" t="s">
        <v>825</v>
      </c>
    </row>
    <row r="986" spans="2:5" ht="14.4" thickBot="1">
      <c r="B986" s="276"/>
      <c r="C986" s="277" t="s">
        <v>6315</v>
      </c>
      <c r="D986" s="278">
        <v>46154883</v>
      </c>
      <c r="E986" s="279" t="s">
        <v>825</v>
      </c>
    </row>
    <row r="987" spans="2:5" ht="14.4" thickBot="1">
      <c r="B987" s="276"/>
      <c r="C987" s="277" t="s">
        <v>6167</v>
      </c>
      <c r="D987" s="278">
        <v>46084189</v>
      </c>
      <c r="E987" s="279" t="s">
        <v>825</v>
      </c>
    </row>
    <row r="988" spans="2:5" ht="14.4" thickBot="1">
      <c r="B988" s="276"/>
      <c r="C988" s="277" t="s">
        <v>6319</v>
      </c>
      <c r="D988" s="278">
        <v>46013582</v>
      </c>
      <c r="E988" s="279" t="s">
        <v>825</v>
      </c>
    </row>
    <row r="989" spans="2:5" ht="14.4" thickBot="1">
      <c r="B989" s="276"/>
      <c r="C989" s="277" t="s">
        <v>6167</v>
      </c>
      <c r="D989" s="278">
        <v>45852218</v>
      </c>
      <c r="E989" s="279" t="s">
        <v>825</v>
      </c>
    </row>
    <row r="990" spans="2:5" ht="14.4" thickBot="1">
      <c r="B990" s="276"/>
      <c r="C990" s="277" t="s">
        <v>6167</v>
      </c>
      <c r="D990" s="278">
        <v>45811635</v>
      </c>
      <c r="E990" s="279" t="s">
        <v>825</v>
      </c>
    </row>
    <row r="991" spans="2:5" ht="14.4" thickBot="1">
      <c r="B991" s="276"/>
      <c r="C991" s="277" t="s">
        <v>6167</v>
      </c>
      <c r="D991" s="278">
        <v>45694365</v>
      </c>
      <c r="E991" s="279" t="s">
        <v>825</v>
      </c>
    </row>
    <row r="992" spans="2:5" ht="14.4" thickBot="1">
      <c r="B992" s="276"/>
      <c r="C992" s="277" t="s">
        <v>6334</v>
      </c>
      <c r="D992" s="278">
        <v>45613493</v>
      </c>
      <c r="E992" s="279" t="s">
        <v>825</v>
      </c>
    </row>
    <row r="993" spans="2:5" ht="14.4" thickBot="1">
      <c r="B993" s="276"/>
      <c r="C993" s="277" t="s">
        <v>6167</v>
      </c>
      <c r="D993" s="278">
        <v>45563338</v>
      </c>
      <c r="E993" s="279" t="s">
        <v>825</v>
      </c>
    </row>
    <row r="994" spans="2:5" ht="14.4" thickBot="1">
      <c r="B994" s="276"/>
      <c r="C994" s="277" t="s">
        <v>6171</v>
      </c>
      <c r="D994" s="278">
        <v>45390124</v>
      </c>
      <c r="E994" s="279" t="s">
        <v>825</v>
      </c>
    </row>
    <row r="995" spans="2:5" ht="14.4" thickBot="1">
      <c r="B995" s="276"/>
      <c r="C995" s="277" t="s">
        <v>6167</v>
      </c>
      <c r="D995" s="278">
        <v>45287274</v>
      </c>
      <c r="E995" s="279" t="s">
        <v>825</v>
      </c>
    </row>
    <row r="996" spans="2:5" ht="14.4" thickBot="1">
      <c r="B996" s="276"/>
      <c r="C996" s="277" t="s">
        <v>6345</v>
      </c>
      <c r="D996" s="278">
        <v>45243890</v>
      </c>
      <c r="E996" s="279" t="s">
        <v>825</v>
      </c>
    </row>
    <row r="997" spans="2:5" ht="14.4" thickBot="1">
      <c r="B997" s="276"/>
      <c r="C997" s="277" t="s">
        <v>6167</v>
      </c>
      <c r="D997" s="278">
        <v>45083481</v>
      </c>
      <c r="E997" s="279" t="s">
        <v>825</v>
      </c>
    </row>
    <row r="998" spans="2:5" ht="14.4" thickBot="1">
      <c r="B998" s="276"/>
      <c r="C998" s="277" t="s">
        <v>6330</v>
      </c>
      <c r="D998" s="278">
        <v>45062791</v>
      </c>
      <c r="E998" s="279" t="s">
        <v>825</v>
      </c>
    </row>
    <row r="999" spans="2:5" ht="14.4" thickBot="1">
      <c r="B999" s="276"/>
      <c r="C999" s="277" t="s">
        <v>6326</v>
      </c>
      <c r="D999" s="278">
        <v>45017434</v>
      </c>
      <c r="E999" s="279" t="s">
        <v>825</v>
      </c>
    </row>
    <row r="1000" spans="2:5" ht="14.4" thickBot="1">
      <c r="B1000" s="276"/>
      <c r="C1000" s="277" t="s">
        <v>6167</v>
      </c>
      <c r="D1000" s="278">
        <v>44867429</v>
      </c>
      <c r="E1000" s="279" t="s">
        <v>825</v>
      </c>
    </row>
    <row r="1001" spans="2:5" ht="14.4" thickBot="1">
      <c r="B1001" s="276"/>
      <c r="C1001" s="277" t="s">
        <v>6171</v>
      </c>
      <c r="D1001" s="278">
        <v>44713707</v>
      </c>
      <c r="E1001" s="279" t="s">
        <v>825</v>
      </c>
    </row>
    <row r="1002" spans="2:5" ht="14.4" thickBot="1">
      <c r="B1002" s="276"/>
      <c r="C1002" s="277" t="s">
        <v>6342</v>
      </c>
      <c r="D1002" s="278">
        <v>44463390</v>
      </c>
      <c r="E1002" s="279" t="s">
        <v>825</v>
      </c>
    </row>
    <row r="1003" spans="2:5" ht="14.4" thickBot="1">
      <c r="B1003" s="276"/>
      <c r="C1003" s="277" t="s">
        <v>6167</v>
      </c>
      <c r="D1003" s="278">
        <v>44427488</v>
      </c>
      <c r="E1003" s="279" t="s">
        <v>825</v>
      </c>
    </row>
    <row r="1004" spans="2:5" ht="14.4" thickBot="1">
      <c r="B1004" s="276"/>
      <c r="C1004" s="277" t="s">
        <v>6171</v>
      </c>
      <c r="D1004" s="278">
        <v>44408325</v>
      </c>
      <c r="E1004" s="279" t="s">
        <v>825</v>
      </c>
    </row>
    <row r="1005" spans="2:5" ht="14.4" thickBot="1">
      <c r="B1005" s="276"/>
      <c r="C1005" s="277" t="s">
        <v>6167</v>
      </c>
      <c r="D1005" s="278">
        <v>44319368</v>
      </c>
      <c r="E1005" s="279" t="s">
        <v>825</v>
      </c>
    </row>
    <row r="1006" spans="2:5" ht="14.4" thickBot="1">
      <c r="B1006" s="276"/>
      <c r="C1006" s="277" t="s">
        <v>6171</v>
      </c>
      <c r="D1006" s="278">
        <v>44208233</v>
      </c>
      <c r="E1006" s="279" t="s">
        <v>825</v>
      </c>
    </row>
    <row r="1007" spans="2:5" ht="14.4" thickBot="1">
      <c r="B1007" s="276"/>
      <c r="C1007" s="277" t="s">
        <v>6173</v>
      </c>
      <c r="D1007" s="278">
        <v>44157057</v>
      </c>
      <c r="E1007" s="279" t="s">
        <v>825</v>
      </c>
    </row>
    <row r="1008" spans="2:5" ht="14.4" thickBot="1">
      <c r="B1008" s="276"/>
      <c r="C1008" s="277" t="s">
        <v>6173</v>
      </c>
      <c r="D1008" s="278">
        <v>44157057</v>
      </c>
      <c r="E1008" s="279" t="s">
        <v>825</v>
      </c>
    </row>
    <row r="1009" spans="2:5" ht="14.4" thickBot="1">
      <c r="B1009" s="276"/>
      <c r="C1009" s="277" t="s">
        <v>6167</v>
      </c>
      <c r="D1009" s="278">
        <v>44146850</v>
      </c>
      <c r="E1009" s="279" t="s">
        <v>825</v>
      </c>
    </row>
    <row r="1010" spans="2:5" ht="14.4" thickBot="1">
      <c r="B1010" s="276"/>
      <c r="C1010" s="277" t="s">
        <v>6330</v>
      </c>
      <c r="D1010" s="278">
        <v>44066035</v>
      </c>
      <c r="E1010" s="279" t="s">
        <v>825</v>
      </c>
    </row>
    <row r="1011" spans="2:5" ht="14.4" thickBot="1">
      <c r="B1011" s="276"/>
      <c r="C1011" s="277" t="s">
        <v>6318</v>
      </c>
      <c r="D1011" s="278">
        <v>44035968</v>
      </c>
      <c r="E1011" s="279" t="s">
        <v>825</v>
      </c>
    </row>
    <row r="1012" spans="2:5" ht="14.4" thickBot="1">
      <c r="B1012" s="276"/>
      <c r="C1012" s="277" t="s">
        <v>6167</v>
      </c>
      <c r="D1012" s="278">
        <v>43980059</v>
      </c>
      <c r="E1012" s="279" t="s">
        <v>825</v>
      </c>
    </row>
    <row r="1013" spans="2:5" ht="14.4" thickBot="1">
      <c r="B1013" s="276"/>
      <c r="C1013" s="277" t="s">
        <v>6171</v>
      </c>
      <c r="D1013" s="278">
        <v>43952366</v>
      </c>
      <c r="E1013" s="279" t="s">
        <v>825</v>
      </c>
    </row>
    <row r="1014" spans="2:5" ht="14.4" thickBot="1">
      <c r="B1014" s="276"/>
      <c r="C1014" s="277" t="s">
        <v>6184</v>
      </c>
      <c r="D1014" s="278">
        <v>43939580</v>
      </c>
      <c r="E1014" s="279" t="s">
        <v>825</v>
      </c>
    </row>
    <row r="1015" spans="2:5" ht="14.4" thickBot="1">
      <c r="B1015" s="276"/>
      <c r="C1015" s="277" t="s">
        <v>6167</v>
      </c>
      <c r="D1015" s="278">
        <v>43925852</v>
      </c>
      <c r="E1015" s="279" t="s">
        <v>825</v>
      </c>
    </row>
    <row r="1016" spans="2:5" ht="14.4" thickBot="1">
      <c r="B1016" s="276"/>
      <c r="C1016" s="277" t="s">
        <v>6167</v>
      </c>
      <c r="D1016" s="278">
        <v>43770090</v>
      </c>
      <c r="E1016" s="279" t="s">
        <v>825</v>
      </c>
    </row>
    <row r="1017" spans="2:5" ht="14.4" thickBot="1">
      <c r="B1017" s="276"/>
      <c r="C1017" s="277" t="s">
        <v>6173</v>
      </c>
      <c r="D1017" s="278">
        <v>43489949</v>
      </c>
      <c r="E1017" s="279" t="s">
        <v>825</v>
      </c>
    </row>
    <row r="1018" spans="2:5" ht="14.4" thickBot="1">
      <c r="B1018" s="276"/>
      <c r="C1018" s="277" t="s">
        <v>6346</v>
      </c>
      <c r="D1018" s="278">
        <v>43326867</v>
      </c>
      <c r="E1018" s="279" t="s">
        <v>825</v>
      </c>
    </row>
    <row r="1019" spans="2:5" ht="14.4" thickBot="1">
      <c r="B1019" s="276"/>
      <c r="C1019" s="277" t="s">
        <v>6346</v>
      </c>
      <c r="D1019" s="278">
        <v>43185632</v>
      </c>
      <c r="E1019" s="279" t="s">
        <v>825</v>
      </c>
    </row>
    <row r="1020" spans="2:5" ht="14.4" thickBot="1">
      <c r="B1020" s="276"/>
      <c r="C1020" s="277" t="s">
        <v>6167</v>
      </c>
      <c r="D1020" s="278">
        <v>43131226</v>
      </c>
      <c r="E1020" s="279" t="s">
        <v>825</v>
      </c>
    </row>
    <row r="1021" spans="2:5" ht="14.4" thickBot="1">
      <c r="B1021" s="276"/>
      <c r="C1021" s="277" t="s">
        <v>6330</v>
      </c>
      <c r="D1021" s="278">
        <v>43063112</v>
      </c>
      <c r="E1021" s="279" t="s">
        <v>825</v>
      </c>
    </row>
    <row r="1022" spans="2:5" ht="14.4" thickBot="1">
      <c r="B1022" s="276"/>
      <c r="C1022" s="277" t="s">
        <v>6346</v>
      </c>
      <c r="D1022" s="278">
        <v>43032704</v>
      </c>
      <c r="E1022" s="279" t="s">
        <v>825</v>
      </c>
    </row>
    <row r="1023" spans="2:5" ht="14.4" thickBot="1">
      <c r="B1023" s="276"/>
      <c r="C1023" s="277" t="s">
        <v>6171</v>
      </c>
      <c r="D1023" s="278">
        <v>43019713</v>
      </c>
      <c r="E1023" s="279" t="s">
        <v>825</v>
      </c>
    </row>
    <row r="1024" spans="2:5" ht="14.4" thickBot="1">
      <c r="B1024" s="276"/>
      <c r="C1024" s="277" t="s">
        <v>6197</v>
      </c>
      <c r="D1024" s="278">
        <v>43013564</v>
      </c>
      <c r="E1024" s="279" t="s">
        <v>825</v>
      </c>
    </row>
    <row r="1025" spans="2:5" ht="14.4" thickBot="1">
      <c r="B1025" s="276"/>
      <c r="C1025" s="277" t="s">
        <v>6167</v>
      </c>
      <c r="D1025" s="278">
        <v>42965574</v>
      </c>
      <c r="E1025" s="279" t="s">
        <v>825</v>
      </c>
    </row>
    <row r="1026" spans="2:5" ht="14.4" thickBot="1">
      <c r="B1026" s="276"/>
      <c r="C1026" s="277" t="s">
        <v>6346</v>
      </c>
      <c r="D1026" s="278">
        <v>42964443</v>
      </c>
      <c r="E1026" s="279" t="s">
        <v>825</v>
      </c>
    </row>
    <row r="1027" spans="2:5" ht="14.4" thickBot="1">
      <c r="B1027" s="276"/>
      <c r="C1027" s="277" t="s">
        <v>6171</v>
      </c>
      <c r="D1027" s="278">
        <v>42950921</v>
      </c>
      <c r="E1027" s="279" t="s">
        <v>825</v>
      </c>
    </row>
    <row r="1028" spans="2:5" ht="14.4" thickBot="1">
      <c r="B1028" s="276"/>
      <c r="C1028" s="277" t="s">
        <v>6337</v>
      </c>
      <c r="D1028" s="278">
        <v>42733390</v>
      </c>
      <c r="E1028" s="279" t="s">
        <v>825</v>
      </c>
    </row>
    <row r="1029" spans="2:5" ht="14.4" thickBot="1">
      <c r="B1029" s="276"/>
      <c r="C1029" s="277" t="s">
        <v>6186</v>
      </c>
      <c r="D1029" s="278">
        <v>42725000</v>
      </c>
      <c r="E1029" s="279" t="s">
        <v>825</v>
      </c>
    </row>
    <row r="1030" spans="2:5" ht="14.4" thickBot="1">
      <c r="B1030" s="276"/>
      <c r="C1030" s="277" t="s">
        <v>6167</v>
      </c>
      <c r="D1030" s="278">
        <v>42649137</v>
      </c>
      <c r="E1030" s="279" t="s">
        <v>825</v>
      </c>
    </row>
    <row r="1031" spans="2:5" ht="14.4" thickBot="1">
      <c r="B1031" s="276"/>
      <c r="C1031" s="277" t="s">
        <v>6346</v>
      </c>
      <c r="D1031" s="278">
        <v>42637621</v>
      </c>
      <c r="E1031" s="279" t="s">
        <v>825</v>
      </c>
    </row>
    <row r="1032" spans="2:5" ht="14.4" thickBot="1">
      <c r="B1032" s="276"/>
      <c r="C1032" s="277" t="s">
        <v>6346</v>
      </c>
      <c r="D1032" s="278">
        <v>42637621</v>
      </c>
      <c r="E1032" s="279" t="s">
        <v>825</v>
      </c>
    </row>
    <row r="1033" spans="2:5" ht="14.4" thickBot="1">
      <c r="B1033" s="276"/>
      <c r="C1033" s="277" t="s">
        <v>6346</v>
      </c>
      <c r="D1033" s="278">
        <v>42559351</v>
      </c>
      <c r="E1033" s="279" t="s">
        <v>825</v>
      </c>
    </row>
    <row r="1034" spans="2:5" ht="14.4" thickBot="1">
      <c r="B1034" s="276"/>
      <c r="C1034" s="277" t="s">
        <v>6346</v>
      </c>
      <c r="D1034" s="278">
        <v>42539828</v>
      </c>
      <c r="E1034" s="279" t="s">
        <v>825</v>
      </c>
    </row>
    <row r="1035" spans="2:5" ht="14.4" thickBot="1">
      <c r="B1035" s="276"/>
      <c r="C1035" s="277" t="s">
        <v>6346</v>
      </c>
      <c r="D1035" s="278">
        <v>42496942</v>
      </c>
      <c r="E1035" s="279" t="s">
        <v>825</v>
      </c>
    </row>
    <row r="1036" spans="2:5" ht="14.4" thickBot="1">
      <c r="B1036" s="276"/>
      <c r="C1036" s="277" t="s">
        <v>6167</v>
      </c>
      <c r="D1036" s="278">
        <v>42465180</v>
      </c>
      <c r="E1036" s="279" t="s">
        <v>825</v>
      </c>
    </row>
    <row r="1037" spans="2:5" ht="14.4" thickBot="1">
      <c r="B1037" s="276"/>
      <c r="C1037" s="277" t="s">
        <v>6171</v>
      </c>
      <c r="D1037" s="278">
        <v>42461105</v>
      </c>
      <c r="E1037" s="279" t="s">
        <v>825</v>
      </c>
    </row>
    <row r="1038" spans="2:5" ht="14.4" thickBot="1">
      <c r="B1038" s="276"/>
      <c r="C1038" s="277" t="s">
        <v>6167</v>
      </c>
      <c r="D1038" s="278">
        <v>42292815</v>
      </c>
      <c r="E1038" s="279" t="s">
        <v>825</v>
      </c>
    </row>
    <row r="1039" spans="2:5" ht="14.4" thickBot="1">
      <c r="B1039" s="276"/>
      <c r="C1039" s="277" t="s">
        <v>6346</v>
      </c>
      <c r="D1039" s="278">
        <v>42287655</v>
      </c>
      <c r="E1039" s="279" t="s">
        <v>825</v>
      </c>
    </row>
    <row r="1040" spans="2:5" ht="14.4" thickBot="1">
      <c r="B1040" s="276"/>
      <c r="C1040" s="277" t="s">
        <v>6331</v>
      </c>
      <c r="D1040" s="278">
        <v>42260686</v>
      </c>
      <c r="E1040" s="279" t="s">
        <v>825</v>
      </c>
    </row>
    <row r="1041" spans="2:5" ht="14.4" thickBot="1">
      <c r="B1041" s="276"/>
      <c r="C1041" s="277" t="s">
        <v>6171</v>
      </c>
      <c r="D1041" s="278">
        <v>42148695</v>
      </c>
      <c r="E1041" s="279" t="s">
        <v>825</v>
      </c>
    </row>
    <row r="1042" spans="2:5" ht="14.4" thickBot="1">
      <c r="B1042" s="276"/>
      <c r="C1042" s="277" t="s">
        <v>6346</v>
      </c>
      <c r="D1042" s="278">
        <v>42095699</v>
      </c>
      <c r="E1042" s="279" t="s">
        <v>825</v>
      </c>
    </row>
    <row r="1043" spans="2:5" ht="14.4" thickBot="1">
      <c r="B1043" s="276"/>
      <c r="C1043" s="277" t="s">
        <v>6333</v>
      </c>
      <c r="D1043" s="278">
        <v>42007503</v>
      </c>
      <c r="E1043" s="279" t="s">
        <v>825</v>
      </c>
    </row>
    <row r="1044" spans="2:5" ht="14.4" thickBot="1">
      <c r="B1044" s="276"/>
      <c r="C1044" s="277" t="s">
        <v>6167</v>
      </c>
      <c r="D1044" s="278">
        <v>41906829</v>
      </c>
      <c r="E1044" s="279" t="s">
        <v>825</v>
      </c>
    </row>
    <row r="1045" spans="2:5" ht="14.4" thickBot="1">
      <c r="B1045" s="276"/>
      <c r="C1045" s="277" t="s">
        <v>6330</v>
      </c>
      <c r="D1045" s="278">
        <v>41886434</v>
      </c>
      <c r="E1045" s="279" t="s">
        <v>825</v>
      </c>
    </row>
    <row r="1046" spans="2:5" ht="14.4" thickBot="1">
      <c r="B1046" s="276"/>
      <c r="C1046" s="277" t="s">
        <v>6330</v>
      </c>
      <c r="D1046" s="278">
        <v>41886434</v>
      </c>
      <c r="E1046" s="279" t="s">
        <v>825</v>
      </c>
    </row>
    <row r="1047" spans="2:5" ht="14.4" thickBot="1">
      <c r="B1047" s="276"/>
      <c r="C1047" s="277" t="s">
        <v>6347</v>
      </c>
      <c r="D1047" s="278">
        <v>41859351</v>
      </c>
      <c r="E1047" s="279" t="s">
        <v>825</v>
      </c>
    </row>
    <row r="1048" spans="2:5" ht="14.4" thickBot="1">
      <c r="B1048" s="276"/>
      <c r="C1048" s="277" t="s">
        <v>6171</v>
      </c>
      <c r="D1048" s="278">
        <v>41794799</v>
      </c>
      <c r="E1048" s="279" t="s">
        <v>825</v>
      </c>
    </row>
    <row r="1049" spans="2:5" ht="14.4" thickBot="1">
      <c r="B1049" s="276"/>
      <c r="C1049" s="277" t="s">
        <v>6171</v>
      </c>
      <c r="D1049" s="278">
        <v>41705236</v>
      </c>
      <c r="E1049" s="279" t="s">
        <v>825</v>
      </c>
    </row>
    <row r="1050" spans="2:5" ht="14.4" thickBot="1">
      <c r="B1050" s="276"/>
      <c r="C1050" s="277" t="s">
        <v>6167</v>
      </c>
      <c r="D1050" s="278">
        <v>41638018</v>
      </c>
      <c r="E1050" s="279" t="s">
        <v>825</v>
      </c>
    </row>
    <row r="1051" spans="2:5" ht="14.4" thickBot="1">
      <c r="B1051" s="276"/>
      <c r="C1051" s="277" t="s">
        <v>6171</v>
      </c>
      <c r="D1051" s="278">
        <v>41627634</v>
      </c>
      <c r="E1051" s="279" t="s">
        <v>825</v>
      </c>
    </row>
    <row r="1052" spans="2:5" ht="14.4" thickBot="1">
      <c r="B1052" s="276"/>
      <c r="C1052" s="277" t="s">
        <v>6171</v>
      </c>
      <c r="D1052" s="278">
        <v>41537982</v>
      </c>
      <c r="E1052" s="279" t="s">
        <v>825</v>
      </c>
    </row>
    <row r="1053" spans="2:5" ht="14.4" thickBot="1">
      <c r="B1053" s="276"/>
      <c r="C1053" s="277" t="s">
        <v>6348</v>
      </c>
      <c r="D1053" s="278">
        <v>41461630</v>
      </c>
      <c r="E1053" s="279" t="s">
        <v>825</v>
      </c>
    </row>
    <row r="1054" spans="2:5" ht="14.4" thickBot="1">
      <c r="B1054" s="276"/>
      <c r="C1054" s="277" t="s">
        <v>6167</v>
      </c>
      <c r="D1054" s="278">
        <v>41283814</v>
      </c>
      <c r="E1054" s="279" t="s">
        <v>825</v>
      </c>
    </row>
    <row r="1055" spans="2:5" ht="14.4" thickBot="1">
      <c r="B1055" s="276"/>
      <c r="C1055" s="277" t="s">
        <v>6167</v>
      </c>
      <c r="D1055" s="278">
        <v>41121489</v>
      </c>
      <c r="E1055" s="279" t="s">
        <v>825</v>
      </c>
    </row>
    <row r="1056" spans="2:5" ht="14.4" thickBot="1">
      <c r="B1056" s="276"/>
      <c r="C1056" s="277" t="s">
        <v>6167</v>
      </c>
      <c r="D1056" s="278">
        <v>41121489</v>
      </c>
      <c r="E1056" s="279" t="s">
        <v>825</v>
      </c>
    </row>
    <row r="1057" spans="2:5" ht="14.4" thickBot="1">
      <c r="B1057" s="276"/>
      <c r="C1057" s="277" t="s">
        <v>6167</v>
      </c>
      <c r="D1057" s="278">
        <v>41030913</v>
      </c>
      <c r="E1057" s="279" t="s">
        <v>825</v>
      </c>
    </row>
    <row r="1058" spans="2:5" ht="14.4" thickBot="1">
      <c r="B1058" s="276"/>
      <c r="C1058" s="277" t="s">
        <v>6171</v>
      </c>
      <c r="D1058" s="278">
        <v>40997878</v>
      </c>
      <c r="E1058" s="279" t="s">
        <v>825</v>
      </c>
    </row>
    <row r="1059" spans="2:5" ht="14.4" thickBot="1">
      <c r="B1059" s="276"/>
      <c r="C1059" s="277" t="s">
        <v>6167</v>
      </c>
      <c r="D1059" s="278">
        <v>40972211</v>
      </c>
      <c r="E1059" s="279" t="s">
        <v>825</v>
      </c>
    </row>
    <row r="1060" spans="2:5" ht="14.4" thickBot="1">
      <c r="B1060" s="276"/>
      <c r="C1060" s="277" t="s">
        <v>6172</v>
      </c>
      <c r="D1060" s="278">
        <v>40213444</v>
      </c>
      <c r="E1060" s="279" t="s">
        <v>825</v>
      </c>
    </row>
    <row r="1061" spans="2:5" ht="14.4" thickBot="1">
      <c r="B1061" s="276"/>
      <c r="C1061" s="277" t="s">
        <v>6167</v>
      </c>
      <c r="D1061" s="278">
        <v>40201532</v>
      </c>
      <c r="E1061" s="279" t="s">
        <v>825</v>
      </c>
    </row>
    <row r="1062" spans="2:5" ht="14.4" thickBot="1">
      <c r="B1062" s="276"/>
      <c r="C1062" s="277" t="s">
        <v>6167</v>
      </c>
      <c r="D1062" s="278">
        <v>39983069</v>
      </c>
      <c r="E1062" s="279" t="s">
        <v>825</v>
      </c>
    </row>
    <row r="1063" spans="2:5" ht="14.4" thickBot="1">
      <c r="B1063" s="276"/>
      <c r="C1063" s="277" t="s">
        <v>6328</v>
      </c>
      <c r="D1063" s="278">
        <v>39851878</v>
      </c>
      <c r="E1063" s="279" t="s">
        <v>825</v>
      </c>
    </row>
    <row r="1064" spans="2:5" ht="14.4" thickBot="1">
      <c r="B1064" s="276"/>
      <c r="C1064" s="277" t="s">
        <v>6171</v>
      </c>
      <c r="D1064" s="278">
        <v>39709301</v>
      </c>
      <c r="E1064" s="279" t="s">
        <v>825</v>
      </c>
    </row>
    <row r="1065" spans="2:5" ht="14.4" thickBot="1">
      <c r="B1065" s="276"/>
      <c r="C1065" s="277" t="s">
        <v>6349</v>
      </c>
      <c r="D1065" s="278">
        <v>39570606</v>
      </c>
      <c r="E1065" s="279" t="s">
        <v>825</v>
      </c>
    </row>
    <row r="1066" spans="2:5" ht="14.4" thickBot="1">
      <c r="B1066" s="276"/>
      <c r="C1066" s="277" t="s">
        <v>6350</v>
      </c>
      <c r="D1066" s="278">
        <v>39407915</v>
      </c>
      <c r="E1066" s="279" t="s">
        <v>825</v>
      </c>
    </row>
    <row r="1067" spans="2:5" ht="14.4" thickBot="1">
      <c r="B1067" s="276"/>
      <c r="C1067" s="277" t="s">
        <v>6331</v>
      </c>
      <c r="D1067" s="278">
        <v>39283198</v>
      </c>
      <c r="E1067" s="279" t="s">
        <v>825</v>
      </c>
    </row>
    <row r="1068" spans="2:5" ht="14.4" thickBot="1">
      <c r="B1068" s="276"/>
      <c r="C1068" s="277" t="s">
        <v>6197</v>
      </c>
      <c r="D1068" s="278">
        <v>39276624</v>
      </c>
      <c r="E1068" s="279" t="s">
        <v>825</v>
      </c>
    </row>
    <row r="1069" spans="2:5" ht="14.4" thickBot="1">
      <c r="B1069" s="276"/>
      <c r="C1069" s="277" t="s">
        <v>6335</v>
      </c>
      <c r="D1069" s="278">
        <v>39199098</v>
      </c>
      <c r="E1069" s="279" t="s">
        <v>825</v>
      </c>
    </row>
    <row r="1070" spans="2:5" ht="14.4" thickBot="1">
      <c r="B1070" s="276"/>
      <c r="C1070" s="277" t="s">
        <v>6186</v>
      </c>
      <c r="D1070" s="278">
        <v>38905000</v>
      </c>
      <c r="E1070" s="279" t="s">
        <v>825</v>
      </c>
    </row>
    <row r="1071" spans="2:5" ht="14.4" thickBot="1">
      <c r="B1071" s="276"/>
      <c r="C1071" s="277" t="s">
        <v>6338</v>
      </c>
      <c r="D1071" s="278">
        <v>38720965</v>
      </c>
      <c r="E1071" s="279" t="s">
        <v>825</v>
      </c>
    </row>
    <row r="1072" spans="2:5" ht="14.4" thickBot="1">
      <c r="B1072" s="276"/>
      <c r="C1072" s="277" t="s">
        <v>6167</v>
      </c>
      <c r="D1072" s="278">
        <v>38647307</v>
      </c>
      <c r="E1072" s="279" t="s">
        <v>825</v>
      </c>
    </row>
    <row r="1073" spans="2:5" ht="14.4" thickBot="1">
      <c r="B1073" s="276"/>
      <c r="C1073" s="277" t="s">
        <v>6167</v>
      </c>
      <c r="D1073" s="278">
        <v>38647307</v>
      </c>
      <c r="E1073" s="279" t="s">
        <v>825</v>
      </c>
    </row>
    <row r="1074" spans="2:5" ht="14.4" thickBot="1">
      <c r="B1074" s="276"/>
      <c r="C1074" s="277" t="s">
        <v>6167</v>
      </c>
      <c r="D1074" s="278">
        <v>38617774</v>
      </c>
      <c r="E1074" s="279" t="s">
        <v>825</v>
      </c>
    </row>
    <row r="1075" spans="2:5" ht="14.4" thickBot="1">
      <c r="B1075" s="276"/>
      <c r="C1075" s="277" t="s">
        <v>6167</v>
      </c>
      <c r="D1075" s="278">
        <v>38560980</v>
      </c>
      <c r="E1075" s="279" t="s">
        <v>825</v>
      </c>
    </row>
    <row r="1076" spans="2:5" ht="14.4" thickBot="1">
      <c r="B1076" s="276"/>
      <c r="C1076" s="277" t="s">
        <v>6347</v>
      </c>
      <c r="D1076" s="278">
        <v>38348533</v>
      </c>
      <c r="E1076" s="279" t="s">
        <v>825</v>
      </c>
    </row>
    <row r="1077" spans="2:5" ht="14.4" thickBot="1">
      <c r="B1077" s="276"/>
      <c r="C1077" s="277" t="s">
        <v>6171</v>
      </c>
      <c r="D1077" s="278">
        <v>38335559</v>
      </c>
      <c r="E1077" s="279" t="s">
        <v>825</v>
      </c>
    </row>
    <row r="1078" spans="2:5" ht="14.4" thickBot="1">
      <c r="B1078" s="276"/>
      <c r="C1078" s="277" t="s">
        <v>6315</v>
      </c>
      <c r="D1078" s="278">
        <v>38205843</v>
      </c>
      <c r="E1078" s="279" t="s">
        <v>825</v>
      </c>
    </row>
    <row r="1079" spans="2:5" ht="14.4" thickBot="1">
      <c r="B1079" s="276"/>
      <c r="C1079" s="277" t="s">
        <v>6315</v>
      </c>
      <c r="D1079" s="278">
        <v>38205843</v>
      </c>
      <c r="E1079" s="279" t="s">
        <v>825</v>
      </c>
    </row>
    <row r="1080" spans="2:5" ht="14.4" thickBot="1">
      <c r="B1080" s="276"/>
      <c r="C1080" s="277" t="s">
        <v>6167</v>
      </c>
      <c r="D1080" s="278">
        <v>38072035</v>
      </c>
      <c r="E1080" s="279" t="s">
        <v>825</v>
      </c>
    </row>
    <row r="1081" spans="2:5" ht="14.4" thickBot="1">
      <c r="B1081" s="276"/>
      <c r="C1081" s="277" t="s">
        <v>6167</v>
      </c>
      <c r="D1081" s="278">
        <v>37789293</v>
      </c>
      <c r="E1081" s="279" t="s">
        <v>825</v>
      </c>
    </row>
    <row r="1082" spans="2:5" ht="14.4" thickBot="1">
      <c r="B1082" s="276"/>
      <c r="C1082" s="277" t="s">
        <v>6167</v>
      </c>
      <c r="D1082" s="278">
        <v>37783714</v>
      </c>
      <c r="E1082" s="279" t="s">
        <v>825</v>
      </c>
    </row>
    <row r="1083" spans="2:5" ht="14.4" thickBot="1">
      <c r="B1083" s="276"/>
      <c r="C1083" s="277" t="s">
        <v>6184</v>
      </c>
      <c r="D1083" s="278">
        <v>37772130</v>
      </c>
      <c r="E1083" s="279" t="s">
        <v>825</v>
      </c>
    </row>
    <row r="1084" spans="2:5" ht="14.4" thickBot="1">
      <c r="B1084" s="276"/>
      <c r="C1084" s="277" t="s">
        <v>6167</v>
      </c>
      <c r="D1084" s="278">
        <v>37731046</v>
      </c>
      <c r="E1084" s="279" t="s">
        <v>825</v>
      </c>
    </row>
    <row r="1085" spans="2:5" ht="14.4" thickBot="1">
      <c r="B1085" s="276"/>
      <c r="C1085" s="277" t="s">
        <v>6167</v>
      </c>
      <c r="D1085" s="278">
        <v>37571950</v>
      </c>
      <c r="E1085" s="279" t="s">
        <v>825</v>
      </c>
    </row>
    <row r="1086" spans="2:5" ht="14.4" thickBot="1">
      <c r="B1086" s="276"/>
      <c r="C1086" s="277" t="s">
        <v>6167</v>
      </c>
      <c r="D1086" s="278">
        <v>37540444</v>
      </c>
      <c r="E1086" s="279" t="s">
        <v>825</v>
      </c>
    </row>
    <row r="1087" spans="2:5" ht="14.4" thickBot="1">
      <c r="B1087" s="276"/>
      <c r="C1087" s="277" t="s">
        <v>6167</v>
      </c>
      <c r="D1087" s="278">
        <v>37459918</v>
      </c>
      <c r="E1087" s="279" t="s">
        <v>825</v>
      </c>
    </row>
    <row r="1088" spans="2:5" ht="14.4" thickBot="1">
      <c r="B1088" s="276"/>
      <c r="C1088" s="277" t="s">
        <v>6170</v>
      </c>
      <c r="D1088" s="278">
        <v>37337492</v>
      </c>
      <c r="E1088" s="279" t="s">
        <v>825</v>
      </c>
    </row>
    <row r="1089" spans="2:5" ht="14.4" thickBot="1">
      <c r="B1089" s="276"/>
      <c r="C1089" s="277" t="s">
        <v>6171</v>
      </c>
      <c r="D1089" s="278">
        <v>37332389</v>
      </c>
      <c r="E1089" s="279" t="s">
        <v>825</v>
      </c>
    </row>
    <row r="1090" spans="2:5" ht="14.4" thickBot="1">
      <c r="B1090" s="276"/>
      <c r="C1090" s="277" t="s">
        <v>6338</v>
      </c>
      <c r="D1090" s="278">
        <v>37291141</v>
      </c>
      <c r="E1090" s="279" t="s">
        <v>825</v>
      </c>
    </row>
    <row r="1091" spans="2:5" ht="14.4" thickBot="1">
      <c r="B1091" s="276"/>
      <c r="C1091" s="277" t="s">
        <v>6167</v>
      </c>
      <c r="D1091" s="278">
        <v>37169888</v>
      </c>
      <c r="E1091" s="279" t="s">
        <v>825</v>
      </c>
    </row>
    <row r="1092" spans="2:5" ht="14.4" thickBot="1">
      <c r="B1092" s="276"/>
      <c r="C1092" s="277" t="s">
        <v>6167</v>
      </c>
      <c r="D1092" s="278">
        <v>37148838</v>
      </c>
      <c r="E1092" s="279" t="s">
        <v>825</v>
      </c>
    </row>
    <row r="1093" spans="2:5" ht="14.4" thickBot="1">
      <c r="B1093" s="276"/>
      <c r="C1093" s="277" t="s">
        <v>6167</v>
      </c>
      <c r="D1093" s="278">
        <v>37082014</v>
      </c>
      <c r="E1093" s="279" t="s">
        <v>825</v>
      </c>
    </row>
    <row r="1094" spans="2:5" ht="14.4" thickBot="1">
      <c r="B1094" s="276"/>
      <c r="C1094" s="277" t="s">
        <v>6171</v>
      </c>
      <c r="D1094" s="278">
        <v>37043776</v>
      </c>
      <c r="E1094" s="279" t="s">
        <v>825</v>
      </c>
    </row>
    <row r="1095" spans="2:5" ht="14.4" thickBot="1">
      <c r="B1095" s="276"/>
      <c r="C1095" s="277" t="s">
        <v>6171</v>
      </c>
      <c r="D1095" s="278">
        <v>36824989</v>
      </c>
      <c r="E1095" s="279" t="s">
        <v>825</v>
      </c>
    </row>
    <row r="1096" spans="2:5" ht="14.4" thickBot="1">
      <c r="B1096" s="276"/>
      <c r="C1096" s="277" t="s">
        <v>6167</v>
      </c>
      <c r="D1096" s="278">
        <v>36809939</v>
      </c>
      <c r="E1096" s="279" t="s">
        <v>825</v>
      </c>
    </row>
    <row r="1097" spans="2:5" ht="14.4" thickBot="1">
      <c r="B1097" s="276"/>
      <c r="C1097" s="277" t="s">
        <v>6167</v>
      </c>
      <c r="D1097" s="278">
        <v>36809939</v>
      </c>
      <c r="E1097" s="279" t="s">
        <v>825</v>
      </c>
    </row>
    <row r="1098" spans="2:5" ht="14.4" thickBot="1">
      <c r="B1098" s="276"/>
      <c r="C1098" s="277" t="s">
        <v>6171</v>
      </c>
      <c r="D1098" s="278">
        <v>36740834</v>
      </c>
      <c r="E1098" s="279" t="s">
        <v>825</v>
      </c>
    </row>
    <row r="1099" spans="2:5" ht="14.4" thickBot="1">
      <c r="B1099" s="276"/>
      <c r="C1099" s="277" t="s">
        <v>6167</v>
      </c>
      <c r="D1099" s="278">
        <v>36602468</v>
      </c>
      <c r="E1099" s="279" t="s">
        <v>825</v>
      </c>
    </row>
    <row r="1100" spans="2:5" ht="14.4" thickBot="1">
      <c r="B1100" s="276"/>
      <c r="C1100" s="277" t="s">
        <v>6167</v>
      </c>
      <c r="D1100" s="278">
        <v>36564242</v>
      </c>
      <c r="E1100" s="279" t="s">
        <v>825</v>
      </c>
    </row>
    <row r="1101" spans="2:5" ht="14.4" thickBot="1">
      <c r="B1101" s="276"/>
      <c r="C1101" s="277" t="s">
        <v>6167</v>
      </c>
      <c r="D1101" s="278">
        <v>36510993</v>
      </c>
      <c r="E1101" s="279" t="s">
        <v>825</v>
      </c>
    </row>
    <row r="1102" spans="2:5" ht="14.4" thickBot="1">
      <c r="B1102" s="276"/>
      <c r="C1102" s="277" t="s">
        <v>6338</v>
      </c>
      <c r="D1102" s="278">
        <v>36476857</v>
      </c>
      <c r="E1102" s="279" t="s">
        <v>825</v>
      </c>
    </row>
    <row r="1103" spans="2:5" ht="14.4" thickBot="1">
      <c r="B1103" s="276"/>
      <c r="C1103" s="277" t="s">
        <v>6318</v>
      </c>
      <c r="D1103" s="278">
        <v>36455729</v>
      </c>
      <c r="E1103" s="279" t="s">
        <v>825</v>
      </c>
    </row>
    <row r="1104" spans="2:5" ht="14.4" thickBot="1">
      <c r="B1104" s="276"/>
      <c r="C1104" s="277" t="s">
        <v>6167</v>
      </c>
      <c r="D1104" s="278">
        <v>36433817</v>
      </c>
      <c r="E1104" s="279" t="s">
        <v>825</v>
      </c>
    </row>
    <row r="1105" spans="2:5" ht="14.4" thickBot="1">
      <c r="B1105" s="276"/>
      <c r="C1105" s="277" t="s">
        <v>6351</v>
      </c>
      <c r="D1105" s="278">
        <v>36363345</v>
      </c>
      <c r="E1105" s="279" t="s">
        <v>825</v>
      </c>
    </row>
    <row r="1106" spans="2:5" ht="14.4" thickBot="1">
      <c r="B1106" s="276"/>
      <c r="C1106" s="277" t="s">
        <v>6171</v>
      </c>
      <c r="D1106" s="278">
        <v>36031394</v>
      </c>
      <c r="E1106" s="279" t="s">
        <v>825</v>
      </c>
    </row>
    <row r="1107" spans="2:5" ht="14.4" thickBot="1">
      <c r="B1107" s="276"/>
      <c r="C1107" s="277" t="s">
        <v>6167</v>
      </c>
      <c r="D1107" s="278">
        <v>35931730</v>
      </c>
      <c r="E1107" s="279" t="s">
        <v>825</v>
      </c>
    </row>
    <row r="1108" spans="2:5" ht="14.4" thickBot="1">
      <c r="B1108" s="276"/>
      <c r="C1108" s="277" t="s">
        <v>6318</v>
      </c>
      <c r="D1108" s="278">
        <v>35869369</v>
      </c>
      <c r="E1108" s="279" t="s">
        <v>825</v>
      </c>
    </row>
    <row r="1109" spans="2:5" ht="14.4" thickBot="1">
      <c r="B1109" s="276"/>
      <c r="C1109" s="277" t="s">
        <v>6171</v>
      </c>
      <c r="D1109" s="278">
        <v>35663202</v>
      </c>
      <c r="E1109" s="279" t="s">
        <v>825</v>
      </c>
    </row>
    <row r="1110" spans="2:5" ht="14.4" thickBot="1">
      <c r="B1110" s="276"/>
      <c r="C1110" s="277" t="s">
        <v>6167</v>
      </c>
      <c r="D1110" s="278">
        <v>35396394</v>
      </c>
      <c r="E1110" s="279" t="s">
        <v>825</v>
      </c>
    </row>
    <row r="1111" spans="2:5" ht="14.4" thickBot="1">
      <c r="B1111" s="276"/>
      <c r="C1111" s="277" t="s">
        <v>6171</v>
      </c>
      <c r="D1111" s="278">
        <v>35037036</v>
      </c>
      <c r="E1111" s="279" t="s">
        <v>825</v>
      </c>
    </row>
    <row r="1112" spans="2:5" ht="14.4" thickBot="1">
      <c r="B1112" s="276"/>
      <c r="C1112" s="277" t="s">
        <v>6171</v>
      </c>
      <c r="D1112" s="278">
        <v>34870049</v>
      </c>
      <c r="E1112" s="279" t="s">
        <v>825</v>
      </c>
    </row>
    <row r="1113" spans="2:5" ht="14.4" thickBot="1">
      <c r="B1113" s="276"/>
      <c r="C1113" s="277" t="s">
        <v>6167</v>
      </c>
      <c r="D1113" s="278">
        <v>34636104</v>
      </c>
      <c r="E1113" s="279" t="s">
        <v>825</v>
      </c>
    </row>
    <row r="1114" spans="2:5" ht="14.4" thickBot="1">
      <c r="B1114" s="276"/>
      <c r="C1114" s="277" t="s">
        <v>6352</v>
      </c>
      <c r="D1114" s="278">
        <v>34569764</v>
      </c>
      <c r="E1114" s="279" t="s">
        <v>825</v>
      </c>
    </row>
    <row r="1115" spans="2:5" ht="14.4" thickBot="1">
      <c r="B1115" s="276"/>
      <c r="C1115" s="277" t="s">
        <v>6171</v>
      </c>
      <c r="D1115" s="278">
        <v>34491326</v>
      </c>
      <c r="E1115" s="279" t="s">
        <v>825</v>
      </c>
    </row>
    <row r="1116" spans="2:5" ht="14.4" thickBot="1">
      <c r="B1116" s="276"/>
      <c r="C1116" s="277" t="s">
        <v>6330</v>
      </c>
      <c r="D1116" s="278">
        <v>34462227</v>
      </c>
      <c r="E1116" s="279" t="s">
        <v>825</v>
      </c>
    </row>
    <row r="1117" spans="2:5" ht="14.4" thickBot="1">
      <c r="B1117" s="276"/>
      <c r="C1117" s="277" t="s">
        <v>6171</v>
      </c>
      <c r="D1117" s="278">
        <v>34459332</v>
      </c>
      <c r="E1117" s="279" t="s">
        <v>825</v>
      </c>
    </row>
    <row r="1118" spans="2:5" ht="14.4" thickBot="1">
      <c r="B1118" s="276"/>
      <c r="C1118" s="277" t="s">
        <v>6348</v>
      </c>
      <c r="D1118" s="278">
        <v>34397875</v>
      </c>
      <c r="E1118" s="279" t="s">
        <v>825</v>
      </c>
    </row>
    <row r="1119" spans="2:5" ht="14.4" thickBot="1">
      <c r="B1119" s="276"/>
      <c r="C1119" s="277" t="s">
        <v>6171</v>
      </c>
      <c r="D1119" s="278">
        <v>34341144</v>
      </c>
      <c r="E1119" s="279" t="s">
        <v>825</v>
      </c>
    </row>
    <row r="1120" spans="2:5" ht="14.4" thickBot="1">
      <c r="B1120" s="276"/>
      <c r="C1120" s="277" t="s">
        <v>6326</v>
      </c>
      <c r="D1120" s="278">
        <v>34314377</v>
      </c>
      <c r="E1120" s="279" t="s">
        <v>825</v>
      </c>
    </row>
    <row r="1121" spans="2:5" ht="14.4" thickBot="1">
      <c r="B1121" s="276"/>
      <c r="C1121" s="277" t="s">
        <v>6331</v>
      </c>
      <c r="D1121" s="278">
        <v>34290152</v>
      </c>
      <c r="E1121" s="279" t="s">
        <v>825</v>
      </c>
    </row>
    <row r="1122" spans="2:5" ht="14.4" thickBot="1">
      <c r="B1122" s="276"/>
      <c r="C1122" s="277" t="s">
        <v>6338</v>
      </c>
      <c r="D1122" s="278">
        <v>34074944</v>
      </c>
      <c r="E1122" s="279" t="s">
        <v>825</v>
      </c>
    </row>
    <row r="1123" spans="2:5" ht="14.4" thickBot="1">
      <c r="B1123" s="276"/>
      <c r="C1123" s="277" t="s">
        <v>6167</v>
      </c>
      <c r="D1123" s="278">
        <v>33914968</v>
      </c>
      <c r="E1123" s="279" t="s">
        <v>825</v>
      </c>
    </row>
    <row r="1124" spans="2:5" ht="14.4" thickBot="1">
      <c r="B1124" s="276"/>
      <c r="C1124" s="277" t="s">
        <v>6170</v>
      </c>
      <c r="D1124" s="278">
        <v>33784993</v>
      </c>
      <c r="E1124" s="279" t="s">
        <v>825</v>
      </c>
    </row>
    <row r="1125" spans="2:5" ht="14.4" thickBot="1">
      <c r="B1125" s="276"/>
      <c r="C1125" s="277" t="s">
        <v>6171</v>
      </c>
      <c r="D1125" s="278">
        <v>33712184</v>
      </c>
      <c r="E1125" s="279" t="s">
        <v>825</v>
      </c>
    </row>
    <row r="1126" spans="2:5" ht="14.4" thickBot="1">
      <c r="B1126" s="276"/>
      <c r="C1126" s="277" t="s">
        <v>6320</v>
      </c>
      <c r="D1126" s="278">
        <v>33710089</v>
      </c>
      <c r="E1126" s="279" t="s">
        <v>825</v>
      </c>
    </row>
    <row r="1127" spans="2:5" ht="14.4" thickBot="1">
      <c r="B1127" s="276"/>
      <c r="C1127" s="277" t="s">
        <v>6338</v>
      </c>
      <c r="D1127" s="278">
        <v>33684500</v>
      </c>
      <c r="E1127" s="279" t="s">
        <v>825</v>
      </c>
    </row>
    <row r="1128" spans="2:5" ht="14.4" thickBot="1">
      <c r="B1128" s="276"/>
      <c r="C1128" s="277" t="s">
        <v>6348</v>
      </c>
      <c r="D1128" s="278">
        <v>33551012</v>
      </c>
      <c r="E1128" s="279" t="s">
        <v>825</v>
      </c>
    </row>
    <row r="1129" spans="2:5" ht="14.4" thickBot="1">
      <c r="B1129" s="276"/>
      <c r="C1129" s="277" t="s">
        <v>6171</v>
      </c>
      <c r="D1129" s="278">
        <v>33532581</v>
      </c>
      <c r="E1129" s="279" t="s">
        <v>825</v>
      </c>
    </row>
    <row r="1130" spans="2:5" ht="14.4" thickBot="1">
      <c r="B1130" s="276"/>
      <c r="C1130" s="277" t="s">
        <v>6338</v>
      </c>
      <c r="D1130" s="278">
        <v>33488904</v>
      </c>
      <c r="E1130" s="279" t="s">
        <v>825</v>
      </c>
    </row>
    <row r="1131" spans="2:5" ht="14.4" thickBot="1">
      <c r="B1131" s="276"/>
      <c r="C1131" s="277" t="s">
        <v>6331</v>
      </c>
      <c r="D1131" s="278">
        <v>33474798</v>
      </c>
      <c r="E1131" s="279" t="s">
        <v>825</v>
      </c>
    </row>
    <row r="1132" spans="2:5" ht="14.4" thickBot="1">
      <c r="B1132" s="276"/>
      <c r="C1132" s="277" t="s">
        <v>6331</v>
      </c>
      <c r="D1132" s="278">
        <v>33474697</v>
      </c>
      <c r="E1132" s="279" t="s">
        <v>825</v>
      </c>
    </row>
    <row r="1133" spans="2:5" ht="14.4" thickBot="1">
      <c r="B1133" s="276"/>
      <c r="C1133" s="277" t="s">
        <v>6167</v>
      </c>
      <c r="D1133" s="278">
        <v>33437249</v>
      </c>
      <c r="E1133" s="279" t="s">
        <v>825</v>
      </c>
    </row>
    <row r="1134" spans="2:5" ht="14.4" thickBot="1">
      <c r="B1134" s="276"/>
      <c r="C1134" s="277" t="s">
        <v>6171</v>
      </c>
      <c r="D1134" s="278">
        <v>33432667</v>
      </c>
      <c r="E1134" s="279" t="s">
        <v>825</v>
      </c>
    </row>
    <row r="1135" spans="2:5" ht="14.4" thickBot="1">
      <c r="B1135" s="276"/>
      <c r="C1135" s="277" t="s">
        <v>6171</v>
      </c>
      <c r="D1135" s="278">
        <v>33382180</v>
      </c>
      <c r="E1135" s="279" t="s">
        <v>825</v>
      </c>
    </row>
    <row r="1136" spans="2:5" ht="14.4" thickBot="1">
      <c r="B1136" s="276"/>
      <c r="C1136" s="277" t="s">
        <v>6171</v>
      </c>
      <c r="D1136" s="278">
        <v>33277300</v>
      </c>
      <c r="E1136" s="279" t="s">
        <v>825</v>
      </c>
    </row>
    <row r="1137" spans="2:5" ht="14.4" thickBot="1">
      <c r="B1137" s="276"/>
      <c r="C1137" s="277" t="s">
        <v>6197</v>
      </c>
      <c r="D1137" s="278">
        <v>33224993</v>
      </c>
      <c r="E1137" s="279" t="s">
        <v>825</v>
      </c>
    </row>
    <row r="1138" spans="2:5" ht="14.4" thickBot="1">
      <c r="B1138" s="276"/>
      <c r="C1138" s="277" t="s">
        <v>6171</v>
      </c>
      <c r="D1138" s="278">
        <v>33205198</v>
      </c>
      <c r="E1138" s="279" t="s">
        <v>825</v>
      </c>
    </row>
    <row r="1139" spans="2:5" ht="14.4" thickBot="1">
      <c r="B1139" s="276"/>
      <c r="C1139" s="277" t="s">
        <v>6167</v>
      </c>
      <c r="D1139" s="278">
        <v>33197984</v>
      </c>
      <c r="E1139" s="279" t="s">
        <v>825</v>
      </c>
    </row>
    <row r="1140" spans="2:5" ht="14.4" thickBot="1">
      <c r="B1140" s="276"/>
      <c r="C1140" s="277" t="s">
        <v>6331</v>
      </c>
      <c r="D1140" s="278">
        <v>33190186</v>
      </c>
      <c r="E1140" s="279" t="s">
        <v>825</v>
      </c>
    </row>
    <row r="1141" spans="2:5" ht="14.4" thickBot="1">
      <c r="B1141" s="276"/>
      <c r="C1141" s="277" t="s">
        <v>6324</v>
      </c>
      <c r="D1141" s="278">
        <v>33139410</v>
      </c>
      <c r="E1141" s="279" t="s">
        <v>825</v>
      </c>
    </row>
    <row r="1142" spans="2:5" ht="14.4" thickBot="1">
      <c r="B1142" s="276"/>
      <c r="C1142" s="277" t="s">
        <v>6171</v>
      </c>
      <c r="D1142" s="278">
        <v>33101074</v>
      </c>
      <c r="E1142" s="279" t="s">
        <v>825</v>
      </c>
    </row>
    <row r="1143" spans="2:5" ht="14.4" thickBot="1">
      <c r="B1143" s="276"/>
      <c r="C1143" s="277" t="s">
        <v>6167</v>
      </c>
      <c r="D1143" s="278">
        <v>33061353</v>
      </c>
      <c r="E1143" s="279" t="s">
        <v>825</v>
      </c>
    </row>
    <row r="1144" spans="2:5" ht="14.4" thickBot="1">
      <c r="B1144" s="276"/>
      <c r="C1144" s="277" t="s">
        <v>6171</v>
      </c>
      <c r="D1144" s="278">
        <v>32522159</v>
      </c>
      <c r="E1144" s="279" t="s">
        <v>825</v>
      </c>
    </row>
    <row r="1145" spans="2:5" ht="14.4" thickBot="1">
      <c r="B1145" s="276"/>
      <c r="C1145" s="277" t="s">
        <v>6167</v>
      </c>
      <c r="D1145" s="278">
        <v>32516289</v>
      </c>
      <c r="E1145" s="279" t="s">
        <v>825</v>
      </c>
    </row>
    <row r="1146" spans="2:5" ht="14.4" thickBot="1">
      <c r="B1146" s="276"/>
      <c r="C1146" s="277" t="s">
        <v>6174</v>
      </c>
      <c r="D1146" s="278">
        <v>32496519</v>
      </c>
      <c r="E1146" s="279" t="s">
        <v>825</v>
      </c>
    </row>
    <row r="1147" spans="2:5" ht="14.4" thickBot="1">
      <c r="B1147" s="276"/>
      <c r="C1147" s="277" t="s">
        <v>6171</v>
      </c>
      <c r="D1147" s="278">
        <v>32440008</v>
      </c>
      <c r="E1147" s="279" t="s">
        <v>825</v>
      </c>
    </row>
    <row r="1148" spans="2:5" ht="14.4" thickBot="1">
      <c r="B1148" s="276"/>
      <c r="C1148" s="277" t="s">
        <v>6167</v>
      </c>
      <c r="D1148" s="278">
        <v>32379446</v>
      </c>
      <c r="E1148" s="279" t="s">
        <v>825</v>
      </c>
    </row>
    <row r="1149" spans="2:5" ht="14.4" thickBot="1">
      <c r="B1149" s="276"/>
      <c r="C1149" s="277" t="s">
        <v>6171</v>
      </c>
      <c r="D1149" s="278">
        <v>32361652</v>
      </c>
      <c r="E1149" s="279" t="s">
        <v>825</v>
      </c>
    </row>
    <row r="1150" spans="2:5" ht="14.4" thickBot="1">
      <c r="B1150" s="276"/>
      <c r="C1150" s="277" t="s">
        <v>6167</v>
      </c>
      <c r="D1150" s="278">
        <v>32341173</v>
      </c>
      <c r="E1150" s="279" t="s">
        <v>825</v>
      </c>
    </row>
    <row r="1151" spans="2:5" ht="14.4" thickBot="1">
      <c r="B1151" s="276"/>
      <c r="C1151" s="277" t="s">
        <v>6315</v>
      </c>
      <c r="D1151" s="278">
        <v>32279644</v>
      </c>
      <c r="E1151" s="279" t="s">
        <v>825</v>
      </c>
    </row>
    <row r="1152" spans="2:5" ht="14.4" thickBot="1">
      <c r="B1152" s="276"/>
      <c r="C1152" s="277" t="s">
        <v>6315</v>
      </c>
      <c r="D1152" s="278">
        <v>32279644</v>
      </c>
      <c r="E1152" s="279" t="s">
        <v>825</v>
      </c>
    </row>
    <row r="1153" spans="2:5" ht="14.4" thickBot="1">
      <c r="B1153" s="276"/>
      <c r="C1153" s="277" t="s">
        <v>6171</v>
      </c>
      <c r="D1153" s="278">
        <v>32203174</v>
      </c>
      <c r="E1153" s="279" t="s">
        <v>825</v>
      </c>
    </row>
    <row r="1154" spans="2:5" ht="14.4" thickBot="1">
      <c r="B1154" s="276"/>
      <c r="C1154" s="277" t="s">
        <v>6348</v>
      </c>
      <c r="D1154" s="278">
        <v>32163137</v>
      </c>
      <c r="E1154" s="279" t="s">
        <v>825</v>
      </c>
    </row>
    <row r="1155" spans="2:5" ht="14.4" thickBot="1">
      <c r="B1155" s="276"/>
      <c r="C1155" s="277" t="s">
        <v>6183</v>
      </c>
      <c r="D1155" s="278">
        <v>32154756</v>
      </c>
      <c r="E1155" s="279" t="s">
        <v>825</v>
      </c>
    </row>
    <row r="1156" spans="2:5" ht="14.4" thickBot="1">
      <c r="B1156" s="276"/>
      <c r="C1156" s="277" t="s">
        <v>6352</v>
      </c>
      <c r="D1156" s="278">
        <v>32089309</v>
      </c>
      <c r="E1156" s="279" t="s">
        <v>825</v>
      </c>
    </row>
    <row r="1157" spans="2:5" ht="14.4" thickBot="1">
      <c r="B1157" s="276"/>
      <c r="C1157" s="277" t="s">
        <v>6174</v>
      </c>
      <c r="D1157" s="278">
        <v>32072797</v>
      </c>
      <c r="E1157" s="279" t="s">
        <v>825</v>
      </c>
    </row>
    <row r="1158" spans="2:5" ht="14.4" thickBot="1">
      <c r="B1158" s="276"/>
      <c r="C1158" s="277" t="s">
        <v>6167</v>
      </c>
      <c r="D1158" s="278">
        <v>32015272</v>
      </c>
      <c r="E1158" s="279" t="s">
        <v>825</v>
      </c>
    </row>
    <row r="1159" spans="2:5" ht="14.4" thickBot="1">
      <c r="B1159" s="276"/>
      <c r="C1159" s="277" t="s">
        <v>6351</v>
      </c>
      <c r="D1159" s="278">
        <v>31984476</v>
      </c>
      <c r="E1159" s="279" t="s">
        <v>825</v>
      </c>
    </row>
    <row r="1160" spans="2:5" ht="14.4" thickBot="1">
      <c r="B1160" s="276"/>
      <c r="C1160" s="277" t="s">
        <v>6171</v>
      </c>
      <c r="D1160" s="278">
        <v>31853053</v>
      </c>
      <c r="E1160" s="279" t="s">
        <v>825</v>
      </c>
    </row>
    <row r="1161" spans="2:5" ht="14.4" thickBot="1">
      <c r="B1161" s="276"/>
      <c r="C1161" s="277" t="s">
        <v>6167</v>
      </c>
      <c r="D1161" s="278">
        <v>31767191</v>
      </c>
      <c r="E1161" s="279" t="s">
        <v>825</v>
      </c>
    </row>
    <row r="1162" spans="2:5" ht="14.4" thickBot="1">
      <c r="B1162" s="276"/>
      <c r="C1162" s="277" t="s">
        <v>6170</v>
      </c>
      <c r="D1162" s="278">
        <v>31647931</v>
      </c>
      <c r="E1162" s="279" t="s">
        <v>825</v>
      </c>
    </row>
    <row r="1163" spans="2:5" ht="14.4" thickBot="1">
      <c r="B1163" s="276"/>
      <c r="C1163" s="277" t="s">
        <v>6172</v>
      </c>
      <c r="D1163" s="278">
        <v>31636806</v>
      </c>
      <c r="E1163" s="279" t="s">
        <v>825</v>
      </c>
    </row>
    <row r="1164" spans="2:5" ht="14.4" thickBot="1">
      <c r="B1164" s="276"/>
      <c r="C1164" s="277" t="s">
        <v>6186</v>
      </c>
      <c r="D1164" s="278">
        <v>31621000</v>
      </c>
      <c r="E1164" s="279" t="s">
        <v>825</v>
      </c>
    </row>
    <row r="1165" spans="2:5" ht="14.4" thickBot="1">
      <c r="B1165" s="276"/>
      <c r="C1165" s="277" t="s">
        <v>6171</v>
      </c>
      <c r="D1165" s="278">
        <v>31612825</v>
      </c>
      <c r="E1165" s="279" t="s">
        <v>825</v>
      </c>
    </row>
    <row r="1166" spans="2:5" ht="14.4" thickBot="1">
      <c r="B1166" s="276"/>
      <c r="C1166" s="277" t="s">
        <v>6171</v>
      </c>
      <c r="D1166" s="278">
        <v>31612825</v>
      </c>
      <c r="E1166" s="279" t="s">
        <v>825</v>
      </c>
    </row>
    <row r="1167" spans="2:5" ht="14.4" thickBot="1">
      <c r="B1167" s="276"/>
      <c r="C1167" s="277" t="s">
        <v>6171</v>
      </c>
      <c r="D1167" s="278">
        <v>31587889</v>
      </c>
      <c r="E1167" s="279" t="s">
        <v>825</v>
      </c>
    </row>
    <row r="1168" spans="2:5" ht="14.4" thickBot="1">
      <c r="B1168" s="276"/>
      <c r="C1168" s="277" t="s">
        <v>6171</v>
      </c>
      <c r="D1168" s="278">
        <v>31498040</v>
      </c>
      <c r="E1168" s="279" t="s">
        <v>825</v>
      </c>
    </row>
    <row r="1169" spans="2:5" ht="14.4" thickBot="1">
      <c r="B1169" s="276"/>
      <c r="C1169" s="277" t="s">
        <v>6167</v>
      </c>
      <c r="D1169" s="278">
        <v>31270194</v>
      </c>
      <c r="E1169" s="279" t="s">
        <v>825</v>
      </c>
    </row>
    <row r="1170" spans="2:5" ht="14.4" thickBot="1">
      <c r="B1170" s="276"/>
      <c r="C1170" s="277" t="s">
        <v>6171</v>
      </c>
      <c r="D1170" s="278">
        <v>31247481</v>
      </c>
      <c r="E1170" s="279" t="s">
        <v>825</v>
      </c>
    </row>
    <row r="1171" spans="2:5" ht="14.4" thickBot="1">
      <c r="B1171" s="276"/>
      <c r="C1171" s="277" t="s">
        <v>6186</v>
      </c>
      <c r="D1171" s="278">
        <v>31055040</v>
      </c>
      <c r="E1171" s="279" t="s">
        <v>825</v>
      </c>
    </row>
    <row r="1172" spans="2:5" ht="14.4" thickBot="1">
      <c r="B1172" s="276"/>
      <c r="C1172" s="277" t="s">
        <v>6167</v>
      </c>
      <c r="D1172" s="278">
        <v>31018263</v>
      </c>
      <c r="E1172" s="279" t="s">
        <v>825</v>
      </c>
    </row>
    <row r="1173" spans="2:5" ht="14.4" thickBot="1">
      <c r="B1173" s="276"/>
      <c r="C1173" s="277" t="s">
        <v>6338</v>
      </c>
      <c r="D1173" s="278">
        <v>30921157</v>
      </c>
      <c r="E1173" s="279" t="s">
        <v>825</v>
      </c>
    </row>
    <row r="1174" spans="2:5" ht="14.4" thickBot="1">
      <c r="B1174" s="276"/>
      <c r="C1174" s="277" t="s">
        <v>6167</v>
      </c>
      <c r="D1174" s="278">
        <v>30888765</v>
      </c>
      <c r="E1174" s="279" t="s">
        <v>825</v>
      </c>
    </row>
    <row r="1175" spans="2:5" ht="14.4" thickBot="1">
      <c r="B1175" s="276"/>
      <c r="C1175" s="277" t="s">
        <v>6171</v>
      </c>
      <c r="D1175" s="278">
        <v>30764842</v>
      </c>
      <c r="E1175" s="279" t="s">
        <v>825</v>
      </c>
    </row>
    <row r="1176" spans="2:5" ht="14.4" thickBot="1">
      <c r="B1176" s="276"/>
      <c r="C1176" s="277" t="s">
        <v>6167</v>
      </c>
      <c r="D1176" s="278">
        <v>30759889</v>
      </c>
      <c r="E1176" s="279" t="s">
        <v>825</v>
      </c>
    </row>
    <row r="1177" spans="2:5" ht="14.4" thickBot="1">
      <c r="B1177" s="276"/>
      <c r="C1177" s="277" t="s">
        <v>6171</v>
      </c>
      <c r="D1177" s="278">
        <v>30738602</v>
      </c>
      <c r="E1177" s="279" t="s">
        <v>825</v>
      </c>
    </row>
    <row r="1178" spans="2:5" ht="14.4" thickBot="1">
      <c r="B1178" s="276"/>
      <c r="C1178" s="277" t="s">
        <v>6171</v>
      </c>
      <c r="D1178" s="278">
        <v>30721654</v>
      </c>
      <c r="E1178" s="279" t="s">
        <v>825</v>
      </c>
    </row>
    <row r="1179" spans="2:5" ht="14.4" thickBot="1">
      <c r="B1179" s="276"/>
      <c r="C1179" s="277" t="s">
        <v>6167</v>
      </c>
      <c r="D1179" s="278">
        <v>30693136</v>
      </c>
      <c r="E1179" s="279" t="s">
        <v>825</v>
      </c>
    </row>
    <row r="1180" spans="2:5" ht="14.4" thickBot="1">
      <c r="B1180" s="276"/>
      <c r="C1180" s="277" t="s">
        <v>6338</v>
      </c>
      <c r="D1180" s="278">
        <v>30686189</v>
      </c>
      <c r="E1180" s="279" t="s">
        <v>825</v>
      </c>
    </row>
    <row r="1181" spans="2:5" ht="14.4" thickBot="1">
      <c r="B1181" s="276"/>
      <c r="C1181" s="277" t="s">
        <v>6167</v>
      </c>
      <c r="D1181" s="278">
        <v>30624465</v>
      </c>
      <c r="E1181" s="279" t="s">
        <v>825</v>
      </c>
    </row>
    <row r="1182" spans="2:5" ht="14.4" thickBot="1">
      <c r="B1182" s="276"/>
      <c r="C1182" s="277" t="s">
        <v>6171</v>
      </c>
      <c r="D1182" s="278">
        <v>30581223</v>
      </c>
      <c r="E1182" s="279" t="s">
        <v>825</v>
      </c>
    </row>
    <row r="1183" spans="2:5" ht="14.4" thickBot="1">
      <c r="B1183" s="276"/>
      <c r="C1183" s="277" t="s">
        <v>6167</v>
      </c>
      <c r="D1183" s="278">
        <v>30575205</v>
      </c>
      <c r="E1183" s="279" t="s">
        <v>825</v>
      </c>
    </row>
    <row r="1184" spans="2:5" ht="14.4" thickBot="1">
      <c r="B1184" s="276"/>
      <c r="C1184" s="277" t="s">
        <v>6171</v>
      </c>
      <c r="D1184" s="278">
        <v>30506087</v>
      </c>
      <c r="E1184" s="279" t="s">
        <v>825</v>
      </c>
    </row>
    <row r="1185" spans="2:5" ht="14.4" thickBot="1">
      <c r="B1185" s="276"/>
      <c r="C1185" s="277" t="s">
        <v>6167</v>
      </c>
      <c r="D1185" s="278">
        <v>30485228</v>
      </c>
      <c r="E1185" s="279" t="s">
        <v>825</v>
      </c>
    </row>
    <row r="1186" spans="2:5" ht="14.4" thickBot="1">
      <c r="B1186" s="276"/>
      <c r="C1186" s="277" t="s">
        <v>6338</v>
      </c>
      <c r="D1186" s="278">
        <v>30456280</v>
      </c>
      <c r="E1186" s="279" t="s">
        <v>825</v>
      </c>
    </row>
    <row r="1187" spans="2:5" ht="14.4" thickBot="1">
      <c r="B1187" s="276"/>
      <c r="C1187" s="277" t="s">
        <v>6167</v>
      </c>
      <c r="D1187" s="278">
        <v>30297764</v>
      </c>
      <c r="E1187" s="279" t="s">
        <v>825</v>
      </c>
    </row>
    <row r="1188" spans="2:5" ht="14.4" thickBot="1">
      <c r="B1188" s="276"/>
      <c r="C1188" s="277" t="s">
        <v>6352</v>
      </c>
      <c r="D1188" s="278">
        <v>30248394</v>
      </c>
      <c r="E1188" s="279" t="s">
        <v>825</v>
      </c>
    </row>
    <row r="1189" spans="2:5" ht="14.4" thickBot="1">
      <c r="B1189" s="276"/>
      <c r="C1189" s="277" t="s">
        <v>6167</v>
      </c>
      <c r="D1189" s="278">
        <v>30204422</v>
      </c>
      <c r="E1189" s="279" t="s">
        <v>825</v>
      </c>
    </row>
    <row r="1190" spans="2:5" ht="14.4" thickBot="1">
      <c r="B1190" s="276"/>
      <c r="C1190" s="277" t="s">
        <v>6167</v>
      </c>
      <c r="D1190" s="278">
        <v>30191569</v>
      </c>
      <c r="E1190" s="279" t="s">
        <v>825</v>
      </c>
    </row>
    <row r="1191" spans="2:5" ht="14.4" thickBot="1">
      <c r="B1191" s="276"/>
      <c r="C1191" s="277" t="s">
        <v>6170</v>
      </c>
      <c r="D1191" s="278">
        <v>30170782</v>
      </c>
      <c r="E1191" s="279" t="s">
        <v>825</v>
      </c>
    </row>
    <row r="1192" spans="2:5" ht="14.4" thickBot="1">
      <c r="B1192" s="276"/>
      <c r="C1192" s="277" t="s">
        <v>6331</v>
      </c>
      <c r="D1192" s="278">
        <v>30069194</v>
      </c>
      <c r="E1192" s="279" t="s">
        <v>825</v>
      </c>
    </row>
    <row r="1193" spans="2:5" ht="14.4" thickBot="1">
      <c r="B1193" s="276"/>
      <c r="C1193" s="277" t="s">
        <v>6167</v>
      </c>
      <c r="D1193" s="278">
        <v>30002367</v>
      </c>
      <c r="E1193" s="279" t="s">
        <v>825</v>
      </c>
    </row>
    <row r="1194" spans="2:5" ht="14.4" thickBot="1">
      <c r="B1194" s="276"/>
      <c r="C1194" s="277" t="s">
        <v>6171</v>
      </c>
      <c r="D1194" s="278">
        <v>29999884</v>
      </c>
      <c r="E1194" s="279" t="s">
        <v>825</v>
      </c>
    </row>
    <row r="1195" spans="2:5" ht="14.4" thickBot="1">
      <c r="B1195" s="276"/>
      <c r="C1195" s="277" t="s">
        <v>6353</v>
      </c>
      <c r="D1195" s="278">
        <v>29863034</v>
      </c>
      <c r="E1195" s="279" t="s">
        <v>825</v>
      </c>
    </row>
    <row r="1196" spans="2:5" ht="14.4" thickBot="1">
      <c r="B1196" s="276"/>
      <c r="C1196" s="277" t="s">
        <v>6172</v>
      </c>
      <c r="D1196" s="278">
        <v>29827677</v>
      </c>
      <c r="E1196" s="279" t="s">
        <v>825</v>
      </c>
    </row>
    <row r="1197" spans="2:5" ht="14.4" thickBot="1">
      <c r="B1197" s="276"/>
      <c r="C1197" s="277" t="s">
        <v>6318</v>
      </c>
      <c r="D1197" s="278">
        <v>29814266</v>
      </c>
      <c r="E1197" s="279" t="s">
        <v>825</v>
      </c>
    </row>
    <row r="1198" spans="2:5" ht="14.4" thickBot="1">
      <c r="B1198" s="276"/>
      <c r="C1198" s="277" t="s">
        <v>6331</v>
      </c>
      <c r="D1198" s="278">
        <v>29804402</v>
      </c>
      <c r="E1198" s="279" t="s">
        <v>825</v>
      </c>
    </row>
    <row r="1199" spans="2:5" ht="14.4" thickBot="1">
      <c r="B1199" s="276"/>
      <c r="C1199" s="277" t="s">
        <v>6315</v>
      </c>
      <c r="D1199" s="278">
        <v>29803407</v>
      </c>
      <c r="E1199" s="279" t="s">
        <v>825</v>
      </c>
    </row>
    <row r="1200" spans="2:5" ht="14.4" thickBot="1">
      <c r="B1200" s="276"/>
      <c r="C1200" s="277" t="s">
        <v>6315</v>
      </c>
      <c r="D1200" s="278">
        <v>29803406</v>
      </c>
      <c r="E1200" s="279" t="s">
        <v>825</v>
      </c>
    </row>
    <row r="1201" spans="2:5" ht="14.4" thickBot="1">
      <c r="B1201" s="276"/>
      <c r="C1201" s="277" t="s">
        <v>6167</v>
      </c>
      <c r="D1201" s="278">
        <v>29798883</v>
      </c>
      <c r="E1201" s="279" t="s">
        <v>825</v>
      </c>
    </row>
    <row r="1202" spans="2:5" ht="14.4" thickBot="1">
      <c r="B1202" s="276"/>
      <c r="C1202" s="277" t="s">
        <v>6172</v>
      </c>
      <c r="D1202" s="278">
        <v>29783728</v>
      </c>
      <c r="E1202" s="279" t="s">
        <v>825</v>
      </c>
    </row>
    <row r="1203" spans="2:5" ht="14.4" thickBot="1">
      <c r="B1203" s="276"/>
      <c r="C1203" s="277" t="s">
        <v>6171</v>
      </c>
      <c r="D1203" s="278">
        <v>29721401</v>
      </c>
      <c r="E1203" s="279" t="s">
        <v>825</v>
      </c>
    </row>
    <row r="1204" spans="2:5" ht="14.4" thickBot="1">
      <c r="B1204" s="276"/>
      <c r="C1204" s="277" t="s">
        <v>6171</v>
      </c>
      <c r="D1204" s="278">
        <v>29707645</v>
      </c>
      <c r="E1204" s="279" t="s">
        <v>825</v>
      </c>
    </row>
    <row r="1205" spans="2:5" ht="14.4" thickBot="1">
      <c r="B1205" s="276"/>
      <c r="C1205" s="277" t="s">
        <v>6167</v>
      </c>
      <c r="D1205" s="278">
        <v>29551510</v>
      </c>
      <c r="E1205" s="279" t="s">
        <v>825</v>
      </c>
    </row>
    <row r="1206" spans="2:5" ht="14.4" thickBot="1">
      <c r="B1206" s="276"/>
      <c r="C1206" s="277" t="s">
        <v>6167</v>
      </c>
      <c r="D1206" s="278">
        <v>29526185</v>
      </c>
      <c r="E1206" s="279" t="s">
        <v>825</v>
      </c>
    </row>
    <row r="1207" spans="2:5" ht="14.4" thickBot="1">
      <c r="B1207" s="276"/>
      <c r="C1207" s="277" t="s">
        <v>6167</v>
      </c>
      <c r="D1207" s="278">
        <v>29506569</v>
      </c>
      <c r="E1207" s="279" t="s">
        <v>825</v>
      </c>
    </row>
    <row r="1208" spans="2:5" ht="14.4" thickBot="1">
      <c r="B1208" s="276"/>
      <c r="C1208" s="277" t="s">
        <v>6331</v>
      </c>
      <c r="D1208" s="278">
        <v>29429058</v>
      </c>
      <c r="E1208" s="279" t="s">
        <v>825</v>
      </c>
    </row>
    <row r="1209" spans="2:5" ht="14.4" thickBot="1">
      <c r="B1209" s="276"/>
      <c r="C1209" s="277" t="s">
        <v>6331</v>
      </c>
      <c r="D1209" s="278">
        <v>29429058</v>
      </c>
      <c r="E1209" s="279" t="s">
        <v>825</v>
      </c>
    </row>
    <row r="1210" spans="2:5" ht="14.4" thickBot="1">
      <c r="B1210" s="276"/>
      <c r="C1210" s="277" t="s">
        <v>6331</v>
      </c>
      <c r="D1210" s="278">
        <v>29340025</v>
      </c>
      <c r="E1210" s="279" t="s">
        <v>825</v>
      </c>
    </row>
    <row r="1211" spans="2:5" ht="14.4" thickBot="1">
      <c r="B1211" s="276"/>
      <c r="C1211" s="277" t="s">
        <v>6172</v>
      </c>
      <c r="D1211" s="278">
        <v>29322872</v>
      </c>
      <c r="E1211" s="279" t="s">
        <v>825</v>
      </c>
    </row>
    <row r="1212" spans="2:5" ht="14.4" thickBot="1">
      <c r="B1212" s="276"/>
      <c r="C1212" s="277" t="s">
        <v>6171</v>
      </c>
      <c r="D1212" s="278">
        <v>29317903</v>
      </c>
      <c r="E1212" s="279" t="s">
        <v>825</v>
      </c>
    </row>
    <row r="1213" spans="2:5" ht="14.4" thickBot="1">
      <c r="B1213" s="276"/>
      <c r="C1213" s="277" t="s">
        <v>6171</v>
      </c>
      <c r="D1213" s="278">
        <v>29314369</v>
      </c>
      <c r="E1213" s="279" t="s">
        <v>825</v>
      </c>
    </row>
    <row r="1214" spans="2:5" ht="14.4" thickBot="1">
      <c r="B1214" s="276"/>
      <c r="C1214" s="277" t="s">
        <v>6331</v>
      </c>
      <c r="D1214" s="278">
        <v>29110637</v>
      </c>
      <c r="E1214" s="279" t="s">
        <v>825</v>
      </c>
    </row>
    <row r="1215" spans="2:5" ht="14.4" thickBot="1">
      <c r="B1215" s="276"/>
      <c r="C1215" s="277" t="s">
        <v>6331</v>
      </c>
      <c r="D1215" s="278">
        <v>29064694</v>
      </c>
      <c r="E1215" s="279" t="s">
        <v>825</v>
      </c>
    </row>
    <row r="1216" spans="2:5" ht="14.4" thickBot="1">
      <c r="B1216" s="276"/>
      <c r="C1216" s="277" t="s">
        <v>6337</v>
      </c>
      <c r="D1216" s="278">
        <v>29043387</v>
      </c>
      <c r="E1216" s="279" t="s">
        <v>825</v>
      </c>
    </row>
    <row r="1217" spans="2:5" ht="14.4" thickBot="1">
      <c r="B1217" s="276"/>
      <c r="C1217" s="277" t="s">
        <v>6167</v>
      </c>
      <c r="D1217" s="278">
        <v>28909894</v>
      </c>
      <c r="E1217" s="279" t="s">
        <v>825</v>
      </c>
    </row>
    <row r="1218" spans="2:5" ht="14.4" thickBot="1">
      <c r="B1218" s="276"/>
      <c r="C1218" s="277" t="s">
        <v>6331</v>
      </c>
      <c r="D1218" s="278">
        <v>28863651</v>
      </c>
      <c r="E1218" s="279" t="s">
        <v>825</v>
      </c>
    </row>
    <row r="1219" spans="2:5" ht="14.4" thickBot="1">
      <c r="B1219" s="276"/>
      <c r="C1219" s="277" t="s">
        <v>6167</v>
      </c>
      <c r="D1219" s="278">
        <v>28824390</v>
      </c>
      <c r="E1219" s="279" t="s">
        <v>825</v>
      </c>
    </row>
    <row r="1220" spans="2:5" ht="14.4" thickBot="1">
      <c r="B1220" s="276"/>
      <c r="C1220" s="277" t="s">
        <v>6331</v>
      </c>
      <c r="D1220" s="278">
        <v>28771258</v>
      </c>
      <c r="E1220" s="279" t="s">
        <v>825</v>
      </c>
    </row>
    <row r="1221" spans="2:5" ht="14.4" thickBot="1">
      <c r="B1221" s="276"/>
      <c r="C1221" s="277" t="s">
        <v>6167</v>
      </c>
      <c r="D1221" s="278">
        <v>28749697</v>
      </c>
      <c r="E1221" s="279" t="s">
        <v>825</v>
      </c>
    </row>
    <row r="1222" spans="2:5" ht="14.4" thickBot="1">
      <c r="B1222" s="276"/>
      <c r="C1222" s="277" t="s">
        <v>6167</v>
      </c>
      <c r="D1222" s="278">
        <v>28747599</v>
      </c>
      <c r="E1222" s="279" t="s">
        <v>825</v>
      </c>
    </row>
    <row r="1223" spans="2:5" ht="14.4" thickBot="1">
      <c r="B1223" s="276"/>
      <c r="C1223" s="277" t="s">
        <v>6315</v>
      </c>
      <c r="D1223" s="278">
        <v>28654382</v>
      </c>
      <c r="E1223" s="279" t="s">
        <v>825</v>
      </c>
    </row>
    <row r="1224" spans="2:5" ht="14.4" thickBot="1">
      <c r="B1224" s="276"/>
      <c r="C1224" s="277" t="s">
        <v>6331</v>
      </c>
      <c r="D1224" s="278">
        <v>28371085</v>
      </c>
      <c r="E1224" s="279" t="s">
        <v>825</v>
      </c>
    </row>
    <row r="1225" spans="2:5" ht="14.4" thickBot="1">
      <c r="B1225" s="276"/>
      <c r="C1225" s="277" t="s">
        <v>6171</v>
      </c>
      <c r="D1225" s="278">
        <v>28297543</v>
      </c>
      <c r="E1225" s="279" t="s">
        <v>825</v>
      </c>
    </row>
    <row r="1226" spans="2:5" ht="14.4" thickBot="1">
      <c r="B1226" s="276"/>
      <c r="C1226" s="277" t="s">
        <v>6354</v>
      </c>
      <c r="D1226" s="278">
        <v>28295147</v>
      </c>
      <c r="E1226" s="279" t="s">
        <v>825</v>
      </c>
    </row>
    <row r="1227" spans="2:5" ht="14.4" thickBot="1">
      <c r="B1227" s="276"/>
      <c r="C1227" s="277" t="s">
        <v>6171</v>
      </c>
      <c r="D1227" s="278">
        <v>28230957</v>
      </c>
      <c r="E1227" s="279" t="s">
        <v>825</v>
      </c>
    </row>
    <row r="1228" spans="2:5" ht="14.4" thickBot="1">
      <c r="B1228" s="276"/>
      <c r="C1228" s="277" t="s">
        <v>6167</v>
      </c>
      <c r="D1228" s="278">
        <v>28138222</v>
      </c>
      <c r="E1228" s="279" t="s">
        <v>825</v>
      </c>
    </row>
    <row r="1229" spans="2:5" ht="14.4" thickBot="1">
      <c r="B1229" s="276"/>
      <c r="C1229" s="277" t="s">
        <v>6171</v>
      </c>
      <c r="D1229" s="278">
        <v>28117976</v>
      </c>
      <c r="E1229" s="279" t="s">
        <v>825</v>
      </c>
    </row>
    <row r="1230" spans="2:5" ht="14.4" thickBot="1">
      <c r="B1230" s="276"/>
      <c r="C1230" s="277" t="s">
        <v>6167</v>
      </c>
      <c r="D1230" s="278">
        <v>28064005</v>
      </c>
      <c r="E1230" s="279" t="s">
        <v>825</v>
      </c>
    </row>
    <row r="1231" spans="2:5" ht="14.4" thickBot="1">
      <c r="B1231" s="276"/>
      <c r="C1231" s="277" t="s">
        <v>6355</v>
      </c>
      <c r="D1231" s="278">
        <v>28043709</v>
      </c>
      <c r="E1231" s="279" t="s">
        <v>825</v>
      </c>
    </row>
    <row r="1232" spans="2:5" ht="14.4" thickBot="1">
      <c r="B1232" s="276"/>
      <c r="C1232" s="277" t="s">
        <v>6186</v>
      </c>
      <c r="D1232" s="278">
        <v>27905000</v>
      </c>
      <c r="E1232" s="279" t="s">
        <v>825</v>
      </c>
    </row>
    <row r="1233" spans="2:5" ht="14.4" thickBot="1">
      <c r="B1233" s="276"/>
      <c r="C1233" s="277" t="s">
        <v>6338</v>
      </c>
      <c r="D1233" s="278">
        <v>27849257</v>
      </c>
      <c r="E1233" s="279" t="s">
        <v>825</v>
      </c>
    </row>
    <row r="1234" spans="2:5" ht="14.4" thickBot="1">
      <c r="B1234" s="276"/>
      <c r="C1234" s="277" t="s">
        <v>6356</v>
      </c>
      <c r="D1234" s="278">
        <v>27838100</v>
      </c>
      <c r="E1234" s="279" t="s">
        <v>825</v>
      </c>
    </row>
    <row r="1235" spans="2:5" ht="14.4" thickBot="1">
      <c r="B1235" s="276"/>
      <c r="C1235" s="277" t="s">
        <v>6348</v>
      </c>
      <c r="D1235" s="278">
        <v>27835226</v>
      </c>
      <c r="E1235" s="279" t="s">
        <v>825</v>
      </c>
    </row>
    <row r="1236" spans="2:5" ht="14.4" thickBot="1">
      <c r="B1236" s="276"/>
      <c r="C1236" s="277" t="s">
        <v>6167</v>
      </c>
      <c r="D1236" s="278">
        <v>27772282</v>
      </c>
      <c r="E1236" s="279" t="s">
        <v>825</v>
      </c>
    </row>
    <row r="1237" spans="2:5" ht="14.4" thickBot="1">
      <c r="B1237" s="276"/>
      <c r="C1237" s="277" t="s">
        <v>6171</v>
      </c>
      <c r="D1237" s="278">
        <v>27751132</v>
      </c>
      <c r="E1237" s="279" t="s">
        <v>825</v>
      </c>
    </row>
    <row r="1238" spans="2:5" ht="14.4" thickBot="1">
      <c r="B1238" s="276"/>
      <c r="C1238" s="277" t="s">
        <v>6167</v>
      </c>
      <c r="D1238" s="278">
        <v>27746677</v>
      </c>
      <c r="E1238" s="279" t="s">
        <v>825</v>
      </c>
    </row>
    <row r="1239" spans="2:5" ht="14.4" thickBot="1">
      <c r="B1239" s="276"/>
      <c r="C1239" s="277" t="s">
        <v>6355</v>
      </c>
      <c r="D1239" s="278">
        <v>27589016</v>
      </c>
      <c r="E1239" s="279" t="s">
        <v>825</v>
      </c>
    </row>
    <row r="1240" spans="2:5" ht="14.4" thickBot="1">
      <c r="B1240" s="276"/>
      <c r="C1240" s="277" t="s">
        <v>6167</v>
      </c>
      <c r="D1240" s="278">
        <v>27547123</v>
      </c>
      <c r="E1240" s="279" t="s">
        <v>825</v>
      </c>
    </row>
    <row r="1241" spans="2:5" ht="14.4" thickBot="1">
      <c r="B1241" s="276"/>
      <c r="C1241" s="277" t="s">
        <v>6355</v>
      </c>
      <c r="D1241" s="278">
        <v>27485976</v>
      </c>
      <c r="E1241" s="279" t="s">
        <v>825</v>
      </c>
    </row>
    <row r="1242" spans="2:5" ht="14.4" thickBot="1">
      <c r="B1242" s="276"/>
      <c r="C1242" s="277" t="s">
        <v>6355</v>
      </c>
      <c r="D1242" s="278">
        <v>27307496</v>
      </c>
      <c r="E1242" s="279" t="s">
        <v>825</v>
      </c>
    </row>
    <row r="1243" spans="2:5" ht="14.4" thickBot="1">
      <c r="B1243" s="276"/>
      <c r="C1243" s="277" t="s">
        <v>6355</v>
      </c>
      <c r="D1243" s="278">
        <v>27249357</v>
      </c>
      <c r="E1243" s="279" t="s">
        <v>825</v>
      </c>
    </row>
    <row r="1244" spans="2:5" ht="14.4" thickBot="1">
      <c r="B1244" s="276"/>
      <c r="C1244" s="277" t="s">
        <v>6355</v>
      </c>
      <c r="D1244" s="278">
        <v>27246835</v>
      </c>
      <c r="E1244" s="279" t="s">
        <v>825</v>
      </c>
    </row>
    <row r="1245" spans="2:5" ht="14.4" thickBot="1">
      <c r="B1245" s="276"/>
      <c r="C1245" s="277" t="s">
        <v>6331</v>
      </c>
      <c r="D1245" s="278">
        <v>27152244</v>
      </c>
      <c r="E1245" s="279" t="s">
        <v>825</v>
      </c>
    </row>
    <row r="1246" spans="2:5" ht="14.4" thickBot="1">
      <c r="B1246" s="276"/>
      <c r="C1246" s="277" t="s">
        <v>6335</v>
      </c>
      <c r="D1246" s="278">
        <v>27130105</v>
      </c>
      <c r="E1246" s="279" t="s">
        <v>825</v>
      </c>
    </row>
    <row r="1247" spans="2:5" ht="14.4" thickBot="1">
      <c r="B1247" s="276"/>
      <c r="C1247" s="277" t="s">
        <v>6167</v>
      </c>
      <c r="D1247" s="278">
        <v>27126924</v>
      </c>
      <c r="E1247" s="279" t="s">
        <v>825</v>
      </c>
    </row>
    <row r="1248" spans="2:5" ht="14.4" thickBot="1">
      <c r="B1248" s="276"/>
      <c r="C1248" s="277" t="s">
        <v>6184</v>
      </c>
      <c r="D1248" s="278">
        <v>27038433</v>
      </c>
      <c r="E1248" s="279" t="s">
        <v>825</v>
      </c>
    </row>
    <row r="1249" spans="2:5" ht="14.4" thickBot="1">
      <c r="B1249" s="276"/>
      <c r="C1249" s="277" t="s">
        <v>6355</v>
      </c>
      <c r="D1249" s="278">
        <v>27037977</v>
      </c>
      <c r="E1249" s="279" t="s">
        <v>825</v>
      </c>
    </row>
    <row r="1250" spans="2:5" ht="14.4" thickBot="1">
      <c r="B1250" s="276"/>
      <c r="C1250" s="277" t="s">
        <v>6331</v>
      </c>
      <c r="D1250" s="278">
        <v>27007991</v>
      </c>
      <c r="E1250" s="279" t="s">
        <v>825</v>
      </c>
    </row>
    <row r="1251" spans="2:5" ht="14.4" thickBot="1">
      <c r="B1251" s="276"/>
      <c r="C1251" s="277" t="s">
        <v>6167</v>
      </c>
      <c r="D1251" s="278">
        <v>26996756</v>
      </c>
      <c r="E1251" s="279" t="s">
        <v>825</v>
      </c>
    </row>
    <row r="1252" spans="2:5" ht="14.4" thickBot="1">
      <c r="B1252" s="276"/>
      <c r="C1252" s="277" t="s">
        <v>6355</v>
      </c>
      <c r="D1252" s="278">
        <v>26929493</v>
      </c>
      <c r="E1252" s="279" t="s">
        <v>825</v>
      </c>
    </row>
    <row r="1253" spans="2:5" ht="14.4" thickBot="1">
      <c r="B1253" s="276"/>
      <c r="C1253" s="277" t="s">
        <v>6171</v>
      </c>
      <c r="D1253" s="278">
        <v>26916216</v>
      </c>
      <c r="E1253" s="279" t="s">
        <v>825</v>
      </c>
    </row>
    <row r="1254" spans="2:5" ht="14.4" thickBot="1">
      <c r="B1254" s="276"/>
      <c r="C1254" s="277" t="s">
        <v>6171</v>
      </c>
      <c r="D1254" s="278">
        <v>26907968</v>
      </c>
      <c r="E1254" s="279" t="s">
        <v>825</v>
      </c>
    </row>
    <row r="1255" spans="2:5" ht="14.4" thickBot="1">
      <c r="B1255" s="276"/>
      <c r="C1255" s="277" t="s">
        <v>6167</v>
      </c>
      <c r="D1255" s="278">
        <v>26863864</v>
      </c>
      <c r="E1255" s="279" t="s">
        <v>825</v>
      </c>
    </row>
    <row r="1256" spans="2:5" ht="14.4" thickBot="1">
      <c r="B1256" s="276"/>
      <c r="C1256" s="277" t="s">
        <v>6171</v>
      </c>
      <c r="D1256" s="278">
        <v>26817653</v>
      </c>
      <c r="E1256" s="279" t="s">
        <v>825</v>
      </c>
    </row>
    <row r="1257" spans="2:5" ht="14.4" thickBot="1">
      <c r="B1257" s="276"/>
      <c r="C1257" s="277" t="s">
        <v>6171</v>
      </c>
      <c r="D1257" s="278">
        <v>26736573</v>
      </c>
      <c r="E1257" s="279" t="s">
        <v>825</v>
      </c>
    </row>
    <row r="1258" spans="2:5" ht="14.4" thickBot="1">
      <c r="B1258" s="276"/>
      <c r="C1258" s="277" t="s">
        <v>6338</v>
      </c>
      <c r="D1258" s="278">
        <v>26523009</v>
      </c>
      <c r="E1258" s="279" t="s">
        <v>825</v>
      </c>
    </row>
    <row r="1259" spans="2:5" ht="14.4" thickBot="1">
      <c r="B1259" s="276"/>
      <c r="C1259" s="277" t="s">
        <v>6355</v>
      </c>
      <c r="D1259" s="278">
        <v>26496820</v>
      </c>
      <c r="E1259" s="279" t="s">
        <v>825</v>
      </c>
    </row>
    <row r="1260" spans="2:5" ht="14.4" thickBot="1">
      <c r="B1260" s="276"/>
      <c r="C1260" s="277" t="s">
        <v>6331</v>
      </c>
      <c r="D1260" s="278">
        <v>26477705</v>
      </c>
      <c r="E1260" s="279" t="s">
        <v>825</v>
      </c>
    </row>
    <row r="1261" spans="2:5" ht="14.4" thickBot="1">
      <c r="B1261" s="276"/>
      <c r="C1261" s="277" t="s">
        <v>6355</v>
      </c>
      <c r="D1261" s="278">
        <v>26387800</v>
      </c>
      <c r="E1261" s="279" t="s">
        <v>825</v>
      </c>
    </row>
    <row r="1262" spans="2:5" ht="14.4" thickBot="1">
      <c r="B1262" s="276"/>
      <c r="C1262" s="277" t="s">
        <v>6171</v>
      </c>
      <c r="D1262" s="278">
        <v>26326951</v>
      </c>
      <c r="E1262" s="279" t="s">
        <v>825</v>
      </c>
    </row>
    <row r="1263" spans="2:5" ht="14.4" thickBot="1">
      <c r="B1263" s="276"/>
      <c r="C1263" s="277" t="s">
        <v>6345</v>
      </c>
      <c r="D1263" s="278">
        <v>26263831</v>
      </c>
      <c r="E1263" s="279" t="s">
        <v>825</v>
      </c>
    </row>
    <row r="1264" spans="2:5" ht="14.4" thickBot="1">
      <c r="B1264" s="276"/>
      <c r="C1264" s="277" t="s">
        <v>6172</v>
      </c>
      <c r="D1264" s="278">
        <v>26236181</v>
      </c>
      <c r="E1264" s="279" t="s">
        <v>825</v>
      </c>
    </row>
    <row r="1265" spans="2:5" ht="14.4" thickBot="1">
      <c r="B1265" s="276"/>
      <c r="C1265" s="277" t="s">
        <v>6355</v>
      </c>
      <c r="D1265" s="278">
        <v>26234276</v>
      </c>
      <c r="E1265" s="279" t="s">
        <v>825</v>
      </c>
    </row>
    <row r="1266" spans="2:5" ht="14.4" thickBot="1">
      <c r="B1266" s="276"/>
      <c r="C1266" s="277" t="s">
        <v>6355</v>
      </c>
      <c r="D1266" s="278">
        <v>26200941</v>
      </c>
      <c r="E1266" s="279" t="s">
        <v>825</v>
      </c>
    </row>
    <row r="1267" spans="2:5" ht="14.4" thickBot="1">
      <c r="B1267" s="276"/>
      <c r="C1267" s="277" t="s">
        <v>6171</v>
      </c>
      <c r="D1267" s="278">
        <v>26158539</v>
      </c>
      <c r="E1267" s="279" t="s">
        <v>825</v>
      </c>
    </row>
    <row r="1268" spans="2:5" ht="14.4" thickBot="1">
      <c r="B1268" s="276"/>
      <c r="C1268" s="277" t="s">
        <v>6338</v>
      </c>
      <c r="D1268" s="278">
        <v>26051752</v>
      </c>
      <c r="E1268" s="279" t="s">
        <v>825</v>
      </c>
    </row>
    <row r="1269" spans="2:5" ht="14.4" thickBot="1">
      <c r="B1269" s="276"/>
      <c r="C1269" s="277" t="s">
        <v>6357</v>
      </c>
      <c r="D1269" s="278">
        <v>26046234</v>
      </c>
      <c r="E1269" s="279" t="s">
        <v>825</v>
      </c>
    </row>
    <row r="1270" spans="2:5" ht="14.4" thickBot="1">
      <c r="B1270" s="276"/>
      <c r="C1270" s="277" t="s">
        <v>6358</v>
      </c>
      <c r="D1270" s="278">
        <v>26001697</v>
      </c>
      <c r="E1270" s="279" t="s">
        <v>825</v>
      </c>
    </row>
    <row r="1271" spans="2:5" ht="14.4" thickBot="1">
      <c r="B1271" s="276"/>
      <c r="C1271" s="277" t="s">
        <v>6167</v>
      </c>
      <c r="D1271" s="278">
        <v>25875820</v>
      </c>
      <c r="E1271" s="279" t="s">
        <v>825</v>
      </c>
    </row>
    <row r="1272" spans="2:5" ht="14.4" thickBot="1">
      <c r="B1272" s="276"/>
      <c r="C1272" s="277" t="s">
        <v>6167</v>
      </c>
      <c r="D1272" s="278">
        <v>25802214</v>
      </c>
      <c r="E1272" s="279" t="s">
        <v>825</v>
      </c>
    </row>
    <row r="1273" spans="2:5" ht="14.4" thickBot="1">
      <c r="B1273" s="276"/>
      <c r="C1273" s="277" t="s">
        <v>6167</v>
      </c>
      <c r="D1273" s="278">
        <v>25718848</v>
      </c>
      <c r="E1273" s="279" t="s">
        <v>825</v>
      </c>
    </row>
    <row r="1274" spans="2:5" ht="14.4" thickBot="1">
      <c r="B1274" s="276"/>
      <c r="C1274" s="277" t="s">
        <v>6171</v>
      </c>
      <c r="D1274" s="278">
        <v>25683539</v>
      </c>
      <c r="E1274" s="279" t="s">
        <v>825</v>
      </c>
    </row>
    <row r="1275" spans="2:5" ht="14.4" thickBot="1">
      <c r="B1275" s="276"/>
      <c r="C1275" s="277" t="s">
        <v>6167</v>
      </c>
      <c r="D1275" s="278">
        <v>25674234</v>
      </c>
      <c r="E1275" s="279" t="s">
        <v>825</v>
      </c>
    </row>
    <row r="1276" spans="2:5" ht="14.4" thickBot="1">
      <c r="B1276" s="276"/>
      <c r="C1276" s="277" t="s">
        <v>6167</v>
      </c>
      <c r="D1276" s="278">
        <v>25395979</v>
      </c>
      <c r="E1276" s="279" t="s">
        <v>825</v>
      </c>
    </row>
    <row r="1277" spans="2:5" ht="14.4" thickBot="1">
      <c r="B1277" s="276"/>
      <c r="C1277" s="277" t="s">
        <v>6167</v>
      </c>
      <c r="D1277" s="278">
        <v>25311965</v>
      </c>
      <c r="E1277" s="279" t="s">
        <v>825</v>
      </c>
    </row>
    <row r="1278" spans="2:5" ht="14.4" thickBot="1">
      <c r="B1278" s="276"/>
      <c r="C1278" s="277" t="s">
        <v>6331</v>
      </c>
      <c r="D1278" s="278">
        <v>25272732</v>
      </c>
      <c r="E1278" s="279" t="s">
        <v>825</v>
      </c>
    </row>
    <row r="1279" spans="2:5" ht="14.4" thickBot="1">
      <c r="B1279" s="276"/>
      <c r="C1279" s="277" t="s">
        <v>6184</v>
      </c>
      <c r="D1279" s="278">
        <v>25231875</v>
      </c>
      <c r="E1279" s="279" t="s">
        <v>825</v>
      </c>
    </row>
    <row r="1280" spans="2:5" ht="14.4" thickBot="1">
      <c r="B1280" s="276"/>
      <c r="C1280" s="277" t="s">
        <v>6167</v>
      </c>
      <c r="D1280" s="278">
        <v>25223804</v>
      </c>
      <c r="E1280" s="279" t="s">
        <v>825</v>
      </c>
    </row>
    <row r="1281" spans="2:5" ht="14.4" thickBot="1">
      <c r="B1281" s="276"/>
      <c r="C1281" s="277" t="s">
        <v>6171</v>
      </c>
      <c r="D1281" s="278">
        <v>25159842</v>
      </c>
      <c r="E1281" s="279" t="s">
        <v>825</v>
      </c>
    </row>
    <row r="1282" spans="2:5" ht="14.4" thickBot="1">
      <c r="B1282" s="276"/>
      <c r="C1282" s="277" t="s">
        <v>6171</v>
      </c>
      <c r="D1282" s="278">
        <v>25122708</v>
      </c>
      <c r="E1282" s="279" t="s">
        <v>825</v>
      </c>
    </row>
    <row r="1283" spans="2:5" ht="14.4" thickBot="1">
      <c r="B1283" s="276"/>
      <c r="C1283" s="277" t="s">
        <v>6348</v>
      </c>
      <c r="D1283" s="278">
        <v>25060893</v>
      </c>
      <c r="E1283" s="279" t="s">
        <v>825</v>
      </c>
    </row>
    <row r="1284" spans="2:5" ht="14.4" thickBot="1">
      <c r="B1284" s="276"/>
      <c r="C1284" s="277" t="s">
        <v>6359</v>
      </c>
      <c r="D1284" s="278">
        <v>108897312</v>
      </c>
      <c r="E1284" s="279" t="s">
        <v>825</v>
      </c>
    </row>
    <row r="1285" spans="2:5" ht="14.4" thickBot="1">
      <c r="B1285" s="276"/>
      <c r="C1285" s="277" t="s">
        <v>6359</v>
      </c>
      <c r="D1285" s="278">
        <v>80852525</v>
      </c>
      <c r="E1285" s="279" t="s">
        <v>825</v>
      </c>
    </row>
    <row r="1286" spans="2:5" ht="14.4" thickBot="1">
      <c r="B1286" s="276"/>
      <c r="C1286" s="277" t="s">
        <v>6359</v>
      </c>
      <c r="D1286" s="278">
        <v>74587200</v>
      </c>
      <c r="E1286" s="279" t="s">
        <v>825</v>
      </c>
    </row>
    <row r="1287" spans="2:5" ht="14.4" thickBot="1">
      <c r="B1287" s="276"/>
      <c r="C1287" s="277" t="s">
        <v>6359</v>
      </c>
      <c r="D1287" s="278">
        <v>74587200</v>
      </c>
      <c r="E1287" s="279" t="s">
        <v>825</v>
      </c>
    </row>
    <row r="1288" spans="2:5" ht="14.4" thickBot="1">
      <c r="B1288" s="276"/>
      <c r="C1288" s="277" t="s">
        <v>6360</v>
      </c>
      <c r="D1288" s="278">
        <v>158400000</v>
      </c>
      <c r="E1288" s="279" t="s">
        <v>825</v>
      </c>
    </row>
    <row r="1289" spans="2:5" ht="14.4" thickBot="1">
      <c r="B1289" s="276"/>
      <c r="C1289" s="277" t="s">
        <v>6360</v>
      </c>
      <c r="D1289" s="278">
        <v>70633143</v>
      </c>
      <c r="E1289" s="279" t="s">
        <v>825</v>
      </c>
    </row>
    <row r="1290" spans="2:5" ht="14.4" thickBot="1">
      <c r="B1290" s="276"/>
      <c r="C1290" s="277" t="s">
        <v>6361</v>
      </c>
      <c r="D1290" s="278">
        <v>70490630</v>
      </c>
      <c r="E1290" s="279" t="s">
        <v>825</v>
      </c>
    </row>
    <row r="1291" spans="2:5" ht="14.4" thickBot="1">
      <c r="B1291" s="276"/>
      <c r="C1291" s="277" t="s">
        <v>6361</v>
      </c>
      <c r="D1291" s="278">
        <v>55669000</v>
      </c>
      <c r="E1291" s="279" t="s">
        <v>825</v>
      </c>
    </row>
    <row r="1292" spans="2:5" ht="14.4" thickBot="1">
      <c r="B1292" s="276"/>
      <c r="C1292" s="277" t="s">
        <v>6359</v>
      </c>
      <c r="D1292" s="278">
        <v>212871869</v>
      </c>
      <c r="E1292" s="279" t="s">
        <v>825</v>
      </c>
    </row>
    <row r="1293" spans="2:5" ht="14.4" thickBot="1">
      <c r="B1293" s="276"/>
      <c r="C1293" s="277" t="s">
        <v>6359</v>
      </c>
      <c r="D1293" s="278">
        <v>63697469</v>
      </c>
      <c r="E1293" s="279" t="s">
        <v>825</v>
      </c>
    </row>
    <row r="1294" spans="2:5" ht="14.4" thickBot="1">
      <c r="B1294" s="276" t="s">
        <v>6237</v>
      </c>
      <c r="C1294" s="277" t="s">
        <v>6362</v>
      </c>
      <c r="D1294" s="278">
        <v>26199558</v>
      </c>
      <c r="E1294" s="279" t="s">
        <v>650</v>
      </c>
    </row>
    <row r="1295" spans="2:5" ht="14.4" thickBot="1">
      <c r="B1295" s="276" t="s">
        <v>6243</v>
      </c>
      <c r="C1295" s="277" t="s">
        <v>6363</v>
      </c>
      <c r="D1295" s="278">
        <v>26483420</v>
      </c>
      <c r="E1295" s="279" t="s">
        <v>650</v>
      </c>
    </row>
    <row r="1296" spans="2:5" ht="14.4" thickBot="1">
      <c r="B1296" s="276" t="s">
        <v>6245</v>
      </c>
      <c r="C1296" s="277" t="s">
        <v>6364</v>
      </c>
      <c r="D1296" s="278">
        <v>27443785</v>
      </c>
      <c r="E1296" s="279" t="s">
        <v>650</v>
      </c>
    </row>
    <row r="1297" spans="2:5" ht="14.4" thickBot="1">
      <c r="B1297" s="276" t="s">
        <v>6253</v>
      </c>
      <c r="C1297" s="277" t="s">
        <v>6365</v>
      </c>
      <c r="D1297" s="278">
        <v>27466310</v>
      </c>
      <c r="E1297" s="279" t="s">
        <v>650</v>
      </c>
    </row>
    <row r="1298" spans="2:5" ht="14.4" thickBot="1">
      <c r="B1298" s="276" t="s">
        <v>6366</v>
      </c>
      <c r="C1298" s="277" t="s">
        <v>6367</v>
      </c>
      <c r="D1298" s="278">
        <v>27487166</v>
      </c>
      <c r="E1298" s="279" t="s">
        <v>650</v>
      </c>
    </row>
    <row r="1299" spans="2:5" ht="14.4" thickBot="1">
      <c r="B1299" s="276" t="s">
        <v>6237</v>
      </c>
      <c r="C1299" s="277" t="s">
        <v>6368</v>
      </c>
      <c r="D1299" s="278">
        <v>28335999</v>
      </c>
      <c r="E1299" s="279" t="s">
        <v>650</v>
      </c>
    </row>
    <row r="1300" spans="2:5" ht="14.4" thickBot="1">
      <c r="B1300" s="276" t="s">
        <v>6237</v>
      </c>
      <c r="C1300" s="277" t="s">
        <v>6369</v>
      </c>
      <c r="D1300" s="278">
        <v>29147961</v>
      </c>
      <c r="E1300" s="279" t="s">
        <v>650</v>
      </c>
    </row>
    <row r="1301" spans="2:5" ht="14.4" thickBot="1">
      <c r="B1301" s="276" t="s">
        <v>6272</v>
      </c>
      <c r="C1301" s="277" t="s">
        <v>6370</v>
      </c>
      <c r="D1301" s="278">
        <v>29179060</v>
      </c>
      <c r="E1301" s="279" t="s">
        <v>650</v>
      </c>
    </row>
    <row r="1302" spans="2:5" ht="14.4" thickBot="1">
      <c r="B1302" s="276" t="s">
        <v>6237</v>
      </c>
      <c r="C1302" s="277" t="s">
        <v>6371</v>
      </c>
      <c r="D1302" s="278">
        <v>29868174</v>
      </c>
      <c r="E1302" s="279" t="s">
        <v>650</v>
      </c>
    </row>
    <row r="1303" spans="2:5" ht="14.4" thickBot="1">
      <c r="B1303" s="276" t="s">
        <v>6245</v>
      </c>
      <c r="C1303" s="277" t="s">
        <v>6372</v>
      </c>
      <c r="D1303" s="278">
        <v>29944748</v>
      </c>
      <c r="E1303" s="279" t="s">
        <v>650</v>
      </c>
    </row>
    <row r="1304" spans="2:5" ht="14.4" thickBot="1">
      <c r="B1304" s="276" t="s">
        <v>6237</v>
      </c>
      <c r="C1304" s="277" t="s">
        <v>6373</v>
      </c>
      <c r="D1304" s="278">
        <v>30869690</v>
      </c>
      <c r="E1304" s="279" t="s">
        <v>650</v>
      </c>
    </row>
    <row r="1305" spans="2:5" ht="14.4" thickBot="1">
      <c r="B1305" s="276" t="s">
        <v>6245</v>
      </c>
      <c r="C1305" s="277" t="s">
        <v>6374</v>
      </c>
      <c r="D1305" s="278">
        <v>31456010</v>
      </c>
      <c r="E1305" s="279" t="s">
        <v>650</v>
      </c>
    </row>
    <row r="1306" spans="2:5" ht="14.4" thickBot="1">
      <c r="B1306" s="276" t="s">
        <v>6237</v>
      </c>
      <c r="C1306" s="277" t="s">
        <v>6375</v>
      </c>
      <c r="D1306" s="278">
        <v>31545669</v>
      </c>
      <c r="E1306" s="279" t="s">
        <v>650</v>
      </c>
    </row>
    <row r="1307" spans="2:5" ht="14.4" thickBot="1">
      <c r="B1307" s="276" t="s">
        <v>6243</v>
      </c>
      <c r="C1307" s="277" t="s">
        <v>6376</v>
      </c>
      <c r="D1307" s="278">
        <v>31865372</v>
      </c>
      <c r="E1307" s="279" t="s">
        <v>650</v>
      </c>
    </row>
    <row r="1308" spans="2:5" ht="14.4" thickBot="1">
      <c r="B1308" s="276" t="s">
        <v>6237</v>
      </c>
      <c r="C1308" s="277" t="s">
        <v>6377</v>
      </c>
      <c r="D1308" s="278">
        <v>34944368</v>
      </c>
      <c r="E1308" s="279" t="s">
        <v>650</v>
      </c>
    </row>
    <row r="1309" spans="2:5" ht="14.4" thickBot="1">
      <c r="B1309" s="276" t="s">
        <v>6245</v>
      </c>
      <c r="C1309" s="277" t="s">
        <v>6378</v>
      </c>
      <c r="D1309" s="278">
        <v>36647199</v>
      </c>
      <c r="E1309" s="279" t="s">
        <v>650</v>
      </c>
    </row>
    <row r="1310" spans="2:5" ht="14.4" thickBot="1">
      <c r="B1310" s="276" t="s">
        <v>6237</v>
      </c>
      <c r="C1310" s="277" t="s">
        <v>6379</v>
      </c>
      <c r="D1310" s="278">
        <v>37530950</v>
      </c>
      <c r="E1310" s="279" t="s">
        <v>650</v>
      </c>
    </row>
    <row r="1311" spans="2:5" ht="14.4" thickBot="1">
      <c r="B1311" s="276" t="s">
        <v>5986</v>
      </c>
      <c r="C1311" s="277" t="s">
        <v>6380</v>
      </c>
      <c r="D1311" s="278">
        <v>37650131</v>
      </c>
      <c r="E1311" s="279" t="s">
        <v>650</v>
      </c>
    </row>
    <row r="1312" spans="2:5" ht="14.4" thickBot="1">
      <c r="B1312" s="276" t="s">
        <v>6381</v>
      </c>
      <c r="C1312" s="277" t="s">
        <v>6382</v>
      </c>
      <c r="D1312" s="278">
        <v>40201532</v>
      </c>
      <c r="E1312" s="279" t="s">
        <v>650</v>
      </c>
    </row>
    <row r="1313" spans="2:5" ht="14.4" thickBot="1">
      <c r="B1313" s="276" t="s">
        <v>6237</v>
      </c>
      <c r="C1313" s="277" t="s">
        <v>6383</v>
      </c>
      <c r="D1313" s="278">
        <v>41740268</v>
      </c>
      <c r="E1313" s="279" t="s">
        <v>650</v>
      </c>
    </row>
    <row r="1314" spans="2:5" ht="14.4" thickBot="1">
      <c r="B1314" s="276" t="s">
        <v>6237</v>
      </c>
      <c r="C1314" s="277" t="s">
        <v>6384</v>
      </c>
      <c r="D1314" s="278">
        <v>42731536</v>
      </c>
      <c r="E1314" s="279" t="s">
        <v>650</v>
      </c>
    </row>
    <row r="1315" spans="2:5" ht="14.4" thickBot="1">
      <c r="B1315" s="276" t="s">
        <v>6237</v>
      </c>
      <c r="C1315" s="277" t="s">
        <v>6385</v>
      </c>
      <c r="D1315" s="278">
        <v>42989390</v>
      </c>
      <c r="E1315" s="279" t="s">
        <v>650</v>
      </c>
    </row>
    <row r="1316" spans="2:5" ht="14.4" thickBot="1">
      <c r="B1316" s="276" t="s">
        <v>6386</v>
      </c>
      <c r="C1316" s="277" t="s">
        <v>6387</v>
      </c>
      <c r="D1316" s="278">
        <v>43208622</v>
      </c>
      <c r="E1316" s="279" t="s">
        <v>650</v>
      </c>
    </row>
    <row r="1317" spans="2:5" ht="14.4" thickBot="1">
      <c r="B1317" s="276" t="s">
        <v>6285</v>
      </c>
      <c r="C1317" s="277" t="s">
        <v>6388</v>
      </c>
      <c r="D1317" s="278">
        <v>43646771</v>
      </c>
      <c r="E1317" s="279" t="s">
        <v>650</v>
      </c>
    </row>
    <row r="1318" spans="2:5" ht="14.4" thickBot="1">
      <c r="B1318" s="276" t="s">
        <v>6237</v>
      </c>
      <c r="C1318" s="277" t="s">
        <v>6389</v>
      </c>
      <c r="D1318" s="278">
        <v>49430056</v>
      </c>
      <c r="E1318" s="279" t="s">
        <v>650</v>
      </c>
    </row>
    <row r="1319" spans="2:5" ht="14.4" thickBot="1">
      <c r="B1319" s="276" t="s">
        <v>6390</v>
      </c>
      <c r="C1319" s="277" t="s">
        <v>6391</v>
      </c>
      <c r="D1319" s="278">
        <v>49690895</v>
      </c>
      <c r="E1319" s="279" t="s">
        <v>650</v>
      </c>
    </row>
    <row r="1320" spans="2:5" ht="14.4" thickBot="1">
      <c r="B1320" s="276" t="s">
        <v>6245</v>
      </c>
      <c r="C1320" s="277" t="s">
        <v>6392</v>
      </c>
      <c r="D1320" s="278">
        <v>51948162</v>
      </c>
      <c r="E1320" s="279" t="s">
        <v>650</v>
      </c>
    </row>
    <row r="1321" spans="2:5" ht="14.4" thickBot="1">
      <c r="B1321" s="276" t="s">
        <v>6237</v>
      </c>
      <c r="C1321" s="277" t="s">
        <v>6393</v>
      </c>
      <c r="D1321" s="278">
        <v>52150228</v>
      </c>
      <c r="E1321" s="279" t="s">
        <v>650</v>
      </c>
    </row>
    <row r="1322" spans="2:5" ht="14.4" thickBot="1">
      <c r="B1322" s="276" t="s">
        <v>6394</v>
      </c>
      <c r="C1322" s="277" t="s">
        <v>6395</v>
      </c>
      <c r="D1322" s="278">
        <v>53123964</v>
      </c>
      <c r="E1322" s="279" t="s">
        <v>650</v>
      </c>
    </row>
    <row r="1323" spans="2:5" ht="14.4" thickBot="1">
      <c r="B1323" s="276" t="s">
        <v>6396</v>
      </c>
      <c r="C1323" s="277" t="s">
        <v>6397</v>
      </c>
      <c r="D1323" s="278">
        <v>58217897</v>
      </c>
      <c r="E1323" s="279" t="s">
        <v>650</v>
      </c>
    </row>
    <row r="1324" spans="2:5" ht="14.4" thickBot="1">
      <c r="B1324" s="276" t="s">
        <v>5986</v>
      </c>
      <c r="C1324" s="277" t="s">
        <v>6398</v>
      </c>
      <c r="D1324" s="278">
        <v>60840223</v>
      </c>
      <c r="E1324" s="279" t="s">
        <v>650</v>
      </c>
    </row>
    <row r="1325" spans="2:5" ht="14.4" thickBot="1">
      <c r="B1325" s="276" t="s">
        <v>6245</v>
      </c>
      <c r="C1325" s="277" t="s">
        <v>6399</v>
      </c>
      <c r="D1325" s="278">
        <v>61049847</v>
      </c>
      <c r="E1325" s="279" t="s">
        <v>650</v>
      </c>
    </row>
    <row r="1326" spans="2:5" ht="14.4" thickBot="1">
      <c r="B1326" s="276" t="s">
        <v>6245</v>
      </c>
      <c r="C1326" s="277" t="s">
        <v>6400</v>
      </c>
      <c r="D1326" s="278">
        <v>63117612</v>
      </c>
      <c r="E1326" s="279" t="s">
        <v>650</v>
      </c>
    </row>
    <row r="1327" spans="2:5" ht="14.4" thickBot="1">
      <c r="B1327" s="276" t="s">
        <v>6285</v>
      </c>
      <c r="C1327" s="277" t="s">
        <v>6401</v>
      </c>
      <c r="D1327" s="278">
        <v>63372704</v>
      </c>
      <c r="E1327" s="279" t="s">
        <v>650</v>
      </c>
    </row>
    <row r="1328" spans="2:5" ht="14.4" thickBot="1">
      <c r="B1328" s="276" t="s">
        <v>5984</v>
      </c>
      <c r="C1328" s="277" t="s">
        <v>6402</v>
      </c>
      <c r="D1328" s="278">
        <v>63556164</v>
      </c>
      <c r="E1328" s="279" t="s">
        <v>650</v>
      </c>
    </row>
    <row r="1329" spans="2:5" ht="14.4" thickBot="1">
      <c r="B1329" s="276" t="s">
        <v>6245</v>
      </c>
      <c r="C1329" s="277" t="s">
        <v>6403</v>
      </c>
      <c r="D1329" s="278">
        <v>66100624</v>
      </c>
      <c r="E1329" s="279" t="s">
        <v>650</v>
      </c>
    </row>
    <row r="1330" spans="2:5" ht="14.4" thickBot="1">
      <c r="B1330" s="276" t="s">
        <v>6237</v>
      </c>
      <c r="C1330" s="277" t="s">
        <v>6404</v>
      </c>
      <c r="D1330" s="278">
        <v>67329405</v>
      </c>
      <c r="E1330" s="279" t="s">
        <v>650</v>
      </c>
    </row>
    <row r="1331" spans="2:5" ht="14.4" thickBot="1">
      <c r="B1331" s="276" t="s">
        <v>6390</v>
      </c>
      <c r="C1331" s="277" t="s">
        <v>6405</v>
      </c>
      <c r="D1331" s="278">
        <v>67609373</v>
      </c>
      <c r="E1331" s="279" t="s">
        <v>650</v>
      </c>
    </row>
    <row r="1332" spans="2:5" ht="14.4" thickBot="1">
      <c r="B1332" s="276" t="s">
        <v>6285</v>
      </c>
      <c r="C1332" s="277" t="s">
        <v>6406</v>
      </c>
      <c r="D1332" s="278">
        <v>70538060</v>
      </c>
      <c r="E1332" s="279" t="s">
        <v>650</v>
      </c>
    </row>
    <row r="1333" spans="2:5" ht="14.4" thickBot="1">
      <c r="B1333" s="276" t="s">
        <v>6245</v>
      </c>
      <c r="C1333" s="277" t="s">
        <v>6407</v>
      </c>
      <c r="D1333" s="278">
        <v>71808620</v>
      </c>
      <c r="E1333" s="279" t="s">
        <v>650</v>
      </c>
    </row>
    <row r="1334" spans="2:5" ht="14.4" thickBot="1">
      <c r="B1334" s="276" t="s">
        <v>6245</v>
      </c>
      <c r="C1334" s="277" t="s">
        <v>6408</v>
      </c>
      <c r="D1334" s="278">
        <v>71981672</v>
      </c>
      <c r="E1334" s="279" t="s">
        <v>650</v>
      </c>
    </row>
    <row r="1335" spans="2:5" ht="14.4" thickBot="1">
      <c r="B1335" s="276" t="s">
        <v>6237</v>
      </c>
      <c r="C1335" s="277" t="s">
        <v>6409</v>
      </c>
      <c r="D1335" s="278">
        <v>75811423</v>
      </c>
      <c r="E1335" s="279" t="s">
        <v>650</v>
      </c>
    </row>
    <row r="1336" spans="2:5" ht="14.4" thickBot="1">
      <c r="B1336" s="276" t="s">
        <v>6285</v>
      </c>
      <c r="C1336" s="277" t="s">
        <v>6410</v>
      </c>
      <c r="D1336" s="278">
        <v>76640886</v>
      </c>
      <c r="E1336" s="279" t="s">
        <v>650</v>
      </c>
    </row>
    <row r="1337" spans="2:5" ht="14.4" thickBot="1">
      <c r="B1337" s="276" t="s">
        <v>6243</v>
      </c>
      <c r="C1337" s="277" t="s">
        <v>6137</v>
      </c>
      <c r="D1337" s="278">
        <v>79082719</v>
      </c>
      <c r="E1337" s="279" t="s">
        <v>650</v>
      </c>
    </row>
    <row r="1338" spans="2:5" ht="14.4" thickBot="1">
      <c r="B1338" s="276" t="s">
        <v>6245</v>
      </c>
      <c r="C1338" s="277" t="s">
        <v>6411</v>
      </c>
      <c r="D1338" s="278">
        <v>79395616</v>
      </c>
      <c r="E1338" s="279" t="s">
        <v>650</v>
      </c>
    </row>
    <row r="1339" spans="2:5" ht="14.4" thickBot="1">
      <c r="B1339" s="276" t="s">
        <v>6381</v>
      </c>
      <c r="C1339" s="277" t="s">
        <v>6412</v>
      </c>
      <c r="D1339" s="278">
        <v>84413831</v>
      </c>
      <c r="E1339" s="279" t="s">
        <v>650</v>
      </c>
    </row>
    <row r="1340" spans="2:5" ht="14.4" thickBot="1">
      <c r="B1340" s="276" t="s">
        <v>6237</v>
      </c>
      <c r="C1340" s="277" t="s">
        <v>6413</v>
      </c>
      <c r="D1340" s="278">
        <v>86432432</v>
      </c>
      <c r="E1340" s="279" t="s">
        <v>650</v>
      </c>
    </row>
    <row r="1341" spans="2:5" ht="14.4" thickBot="1">
      <c r="B1341" s="276" t="s">
        <v>6237</v>
      </c>
      <c r="C1341" s="277" t="s">
        <v>6414</v>
      </c>
      <c r="D1341" s="278">
        <v>86589034</v>
      </c>
      <c r="E1341" s="279" t="s">
        <v>650</v>
      </c>
    </row>
    <row r="1342" spans="2:5" ht="14.4" thickBot="1">
      <c r="B1342" s="276" t="s">
        <v>6245</v>
      </c>
      <c r="C1342" s="277" t="s">
        <v>6415</v>
      </c>
      <c r="D1342" s="278">
        <v>86880829</v>
      </c>
      <c r="E1342" s="279" t="s">
        <v>650</v>
      </c>
    </row>
    <row r="1343" spans="2:5" ht="14.4" thickBot="1">
      <c r="B1343" s="276" t="s">
        <v>6243</v>
      </c>
      <c r="C1343" s="277" t="s">
        <v>6416</v>
      </c>
      <c r="D1343" s="278">
        <v>88402700</v>
      </c>
      <c r="E1343" s="279" t="s">
        <v>650</v>
      </c>
    </row>
    <row r="1344" spans="2:5" ht="14.4" thickBot="1">
      <c r="B1344" s="276" t="s">
        <v>6417</v>
      </c>
      <c r="C1344" s="277" t="s">
        <v>6418</v>
      </c>
      <c r="D1344" s="278">
        <v>89875663</v>
      </c>
      <c r="E1344" s="279" t="s">
        <v>650</v>
      </c>
    </row>
    <row r="1345" spans="2:5" ht="14.4" thickBot="1">
      <c r="B1345" s="276" t="s">
        <v>6237</v>
      </c>
      <c r="C1345" s="277" t="s">
        <v>6419</v>
      </c>
      <c r="D1345" s="278">
        <v>90511512</v>
      </c>
      <c r="E1345" s="279" t="s">
        <v>650</v>
      </c>
    </row>
    <row r="1346" spans="2:5" ht="14.4" thickBot="1">
      <c r="B1346" s="276" t="s">
        <v>6245</v>
      </c>
      <c r="C1346" s="277" t="s">
        <v>6420</v>
      </c>
      <c r="D1346" s="278">
        <v>91118782</v>
      </c>
      <c r="E1346" s="279" t="s">
        <v>650</v>
      </c>
    </row>
    <row r="1347" spans="2:5" ht="14.4" thickBot="1">
      <c r="B1347" s="276" t="s">
        <v>6390</v>
      </c>
      <c r="C1347" s="277" t="s">
        <v>6421</v>
      </c>
      <c r="D1347" s="278">
        <v>93726538</v>
      </c>
      <c r="E1347" s="279" t="s">
        <v>650</v>
      </c>
    </row>
    <row r="1348" spans="2:5" ht="14.4" thickBot="1">
      <c r="B1348" s="276" t="s">
        <v>5986</v>
      </c>
      <c r="C1348" s="277" t="s">
        <v>6104</v>
      </c>
      <c r="D1348" s="278">
        <v>94735662</v>
      </c>
      <c r="E1348" s="279" t="s">
        <v>650</v>
      </c>
    </row>
    <row r="1349" spans="2:5" ht="14.4" thickBot="1">
      <c r="B1349" s="276" t="s">
        <v>5984</v>
      </c>
      <c r="C1349" s="277" t="s">
        <v>6152</v>
      </c>
      <c r="D1349" s="278">
        <v>96616338</v>
      </c>
      <c r="E1349" s="279" t="s">
        <v>650</v>
      </c>
    </row>
    <row r="1350" spans="2:5" ht="14.4" thickBot="1">
      <c r="B1350" s="276" t="s">
        <v>6237</v>
      </c>
      <c r="C1350" s="277" t="s">
        <v>6422</v>
      </c>
      <c r="D1350" s="278">
        <v>97331752</v>
      </c>
      <c r="E1350" s="279" t="s">
        <v>650</v>
      </c>
    </row>
    <row r="1351" spans="2:5" ht="14.4" thickBot="1">
      <c r="B1351" s="276" t="s">
        <v>6245</v>
      </c>
      <c r="C1351" s="277" t="s">
        <v>6423</v>
      </c>
      <c r="D1351" s="278">
        <v>102853333</v>
      </c>
      <c r="E1351" s="279" t="s">
        <v>650</v>
      </c>
    </row>
    <row r="1352" spans="2:5" ht="14.4" thickBot="1">
      <c r="B1352" s="276" t="s">
        <v>6310</v>
      </c>
      <c r="C1352" s="277" t="s">
        <v>6424</v>
      </c>
      <c r="D1352" s="278">
        <v>104309856</v>
      </c>
      <c r="E1352" s="279" t="s">
        <v>650</v>
      </c>
    </row>
    <row r="1353" spans="2:5" ht="14.4" thickBot="1">
      <c r="B1353" s="276" t="s">
        <v>6237</v>
      </c>
      <c r="C1353" s="277" t="s">
        <v>6425</v>
      </c>
      <c r="D1353" s="278">
        <v>108231451</v>
      </c>
      <c r="E1353" s="279" t="s">
        <v>650</v>
      </c>
    </row>
    <row r="1354" spans="2:5" ht="14.4" thickBot="1">
      <c r="B1354" s="276" t="s">
        <v>6245</v>
      </c>
      <c r="C1354" s="277" t="s">
        <v>6426</v>
      </c>
      <c r="D1354" s="278">
        <v>109264263</v>
      </c>
      <c r="E1354" s="279" t="s">
        <v>650</v>
      </c>
    </row>
    <row r="1355" spans="2:5" ht="14.4" thickBot="1">
      <c r="B1355" s="276" t="s">
        <v>6245</v>
      </c>
      <c r="C1355" s="277" t="s">
        <v>6427</v>
      </c>
      <c r="D1355" s="278">
        <v>114359872</v>
      </c>
      <c r="E1355" s="279" t="s">
        <v>650</v>
      </c>
    </row>
    <row r="1356" spans="2:5" ht="14.4" thickBot="1">
      <c r="B1356" s="276" t="s">
        <v>6243</v>
      </c>
      <c r="C1356" s="277" t="s">
        <v>6428</v>
      </c>
      <c r="D1356" s="278">
        <v>122329265</v>
      </c>
      <c r="E1356" s="279" t="s">
        <v>650</v>
      </c>
    </row>
    <row r="1357" spans="2:5" ht="14.4" thickBot="1">
      <c r="B1357" s="276" t="s">
        <v>6245</v>
      </c>
      <c r="C1357" s="277" t="s">
        <v>6429</v>
      </c>
      <c r="D1357" s="278">
        <v>129343390</v>
      </c>
      <c r="E1357" s="279" t="s">
        <v>650</v>
      </c>
    </row>
    <row r="1358" spans="2:5" ht="14.4" thickBot="1">
      <c r="B1358" s="276" t="s">
        <v>6390</v>
      </c>
      <c r="C1358" s="277" t="s">
        <v>6430</v>
      </c>
      <c r="D1358" s="278">
        <v>132149051</v>
      </c>
      <c r="E1358" s="279" t="s">
        <v>650</v>
      </c>
    </row>
    <row r="1359" spans="2:5" ht="14.4" thickBot="1">
      <c r="B1359" s="276" t="s">
        <v>6237</v>
      </c>
      <c r="C1359" s="277" t="s">
        <v>6431</v>
      </c>
      <c r="D1359" s="278">
        <v>136026463</v>
      </c>
      <c r="E1359" s="279" t="s">
        <v>650</v>
      </c>
    </row>
    <row r="1360" spans="2:5" ht="14.4" thickBot="1">
      <c r="B1360" s="276" t="s">
        <v>6432</v>
      </c>
      <c r="C1360" s="277" t="s">
        <v>6433</v>
      </c>
      <c r="D1360" s="278">
        <v>138983132</v>
      </c>
      <c r="E1360" s="279" t="s">
        <v>650</v>
      </c>
    </row>
    <row r="1361" spans="2:5" ht="14.4" thickBot="1">
      <c r="B1361" s="276" t="s">
        <v>6237</v>
      </c>
      <c r="C1361" s="277" t="s">
        <v>6434</v>
      </c>
      <c r="D1361" s="278">
        <v>139616256</v>
      </c>
      <c r="E1361" s="279" t="s">
        <v>650</v>
      </c>
    </row>
    <row r="1362" spans="2:5" ht="14.4" thickBot="1">
      <c r="B1362" s="276" t="s">
        <v>6237</v>
      </c>
      <c r="C1362" s="277" t="s">
        <v>6435</v>
      </c>
      <c r="D1362" s="278">
        <v>139668250</v>
      </c>
      <c r="E1362" s="279" t="s">
        <v>650</v>
      </c>
    </row>
    <row r="1363" spans="2:5" ht="14.4" thickBot="1">
      <c r="B1363" s="276" t="s">
        <v>6390</v>
      </c>
      <c r="C1363" s="277" t="s">
        <v>6436</v>
      </c>
      <c r="D1363" s="278">
        <v>145250978</v>
      </c>
      <c r="E1363" s="279" t="s">
        <v>650</v>
      </c>
    </row>
    <row r="1364" spans="2:5" ht="14.4" thickBot="1">
      <c r="B1364" s="276" t="s">
        <v>6237</v>
      </c>
      <c r="C1364" s="277" t="s">
        <v>6437</v>
      </c>
      <c r="D1364" s="278">
        <v>151164001</v>
      </c>
      <c r="E1364" s="279" t="s">
        <v>650</v>
      </c>
    </row>
    <row r="1365" spans="2:5" ht="14.4" thickBot="1">
      <c r="B1365" s="276" t="s">
        <v>6237</v>
      </c>
      <c r="C1365" s="277" t="s">
        <v>6438</v>
      </c>
      <c r="D1365" s="278">
        <v>155967307</v>
      </c>
      <c r="E1365" s="279" t="s">
        <v>650</v>
      </c>
    </row>
    <row r="1366" spans="2:5" ht="14.4" thickBot="1">
      <c r="B1366" s="276" t="s">
        <v>6237</v>
      </c>
      <c r="C1366" s="277" t="s">
        <v>6439</v>
      </c>
      <c r="D1366" s="278">
        <v>158863248</v>
      </c>
      <c r="E1366" s="279" t="s">
        <v>650</v>
      </c>
    </row>
    <row r="1367" spans="2:5" ht="14.4" thickBot="1">
      <c r="B1367" s="276" t="s">
        <v>5984</v>
      </c>
      <c r="C1367" s="277" t="s">
        <v>6084</v>
      </c>
      <c r="D1367" s="278">
        <v>161466394</v>
      </c>
      <c r="E1367" s="279" t="s">
        <v>650</v>
      </c>
    </row>
    <row r="1368" spans="2:5" ht="14.4" thickBot="1">
      <c r="B1368" s="276" t="s">
        <v>6237</v>
      </c>
      <c r="C1368" s="277" t="s">
        <v>6440</v>
      </c>
      <c r="D1368" s="278">
        <v>161551342</v>
      </c>
      <c r="E1368" s="279" t="s">
        <v>650</v>
      </c>
    </row>
    <row r="1369" spans="2:5" ht="14.4" thickBot="1">
      <c r="B1369" s="276" t="s">
        <v>6245</v>
      </c>
      <c r="C1369" s="277" t="s">
        <v>6441</v>
      </c>
      <c r="D1369" s="278">
        <v>169704253</v>
      </c>
      <c r="E1369" s="279" t="s">
        <v>650</v>
      </c>
    </row>
    <row r="1370" spans="2:5" ht="14.4" thickBot="1">
      <c r="B1370" s="276" t="s">
        <v>6390</v>
      </c>
      <c r="C1370" s="277" t="s">
        <v>6442</v>
      </c>
      <c r="D1370" s="278">
        <v>178095814</v>
      </c>
      <c r="E1370" s="279" t="s">
        <v>650</v>
      </c>
    </row>
    <row r="1371" spans="2:5" ht="14.4" thickBot="1">
      <c r="B1371" s="276" t="s">
        <v>6243</v>
      </c>
      <c r="C1371" s="277" t="s">
        <v>6443</v>
      </c>
      <c r="D1371" s="278">
        <v>187700222</v>
      </c>
      <c r="E1371" s="279" t="s">
        <v>650</v>
      </c>
    </row>
    <row r="1372" spans="2:5" ht="14.4" thickBot="1">
      <c r="B1372" s="276" t="s">
        <v>6444</v>
      </c>
      <c r="C1372" s="277" t="s">
        <v>6445</v>
      </c>
      <c r="D1372" s="278">
        <v>212065338</v>
      </c>
      <c r="E1372" s="279" t="s">
        <v>650</v>
      </c>
    </row>
    <row r="1373" spans="2:5" ht="14.4" thickBot="1">
      <c r="B1373" s="276" t="s">
        <v>6381</v>
      </c>
      <c r="C1373" s="277" t="s">
        <v>6446</v>
      </c>
      <c r="D1373" s="278">
        <v>212379747</v>
      </c>
      <c r="E1373" s="279" t="s">
        <v>650</v>
      </c>
    </row>
    <row r="1374" spans="2:5" ht="14.4" thickBot="1">
      <c r="B1374" s="276" t="s">
        <v>6447</v>
      </c>
      <c r="C1374" s="277" t="s">
        <v>6448</v>
      </c>
      <c r="D1374" s="278">
        <v>222671111</v>
      </c>
      <c r="E1374" s="279" t="s">
        <v>650</v>
      </c>
    </row>
    <row r="1375" spans="2:5" ht="14.4" thickBot="1">
      <c r="B1375" s="276" t="s">
        <v>6237</v>
      </c>
      <c r="C1375" s="277" t="s">
        <v>6449</v>
      </c>
      <c r="D1375" s="278">
        <v>253757822</v>
      </c>
      <c r="E1375" s="279" t="s">
        <v>650</v>
      </c>
    </row>
    <row r="1376" spans="2:5" ht="14.4" thickBot="1">
      <c r="B1376" s="276" t="s">
        <v>6243</v>
      </c>
      <c r="C1376" s="277" t="s">
        <v>6450</v>
      </c>
      <c r="D1376" s="278">
        <v>269015681</v>
      </c>
      <c r="E1376" s="279" t="s">
        <v>650</v>
      </c>
    </row>
    <row r="1377" spans="2:5" ht="14.4" thickBot="1">
      <c r="B1377" s="276" t="s">
        <v>6237</v>
      </c>
      <c r="C1377" s="277" t="s">
        <v>6451</v>
      </c>
      <c r="D1377" s="278">
        <v>274802979</v>
      </c>
      <c r="E1377" s="279" t="s">
        <v>650</v>
      </c>
    </row>
    <row r="1378" spans="2:5" ht="14.4" thickBot="1">
      <c r="B1378" s="276" t="s">
        <v>6237</v>
      </c>
      <c r="C1378" s="277" t="s">
        <v>6452</v>
      </c>
      <c r="D1378" s="278">
        <v>292726404</v>
      </c>
      <c r="E1378" s="279" t="s">
        <v>650</v>
      </c>
    </row>
    <row r="1379" spans="2:5" ht="14.4" thickBot="1">
      <c r="B1379" s="276" t="s">
        <v>6285</v>
      </c>
      <c r="C1379" s="277" t="s">
        <v>6453</v>
      </c>
      <c r="D1379" s="278">
        <v>307617896</v>
      </c>
      <c r="E1379" s="279" t="s">
        <v>650</v>
      </c>
    </row>
    <row r="1380" spans="2:5" ht="14.4" thickBot="1">
      <c r="B1380" s="276" t="s">
        <v>6237</v>
      </c>
      <c r="C1380" s="277" t="s">
        <v>6454</v>
      </c>
      <c r="D1380" s="278">
        <v>313915324</v>
      </c>
      <c r="E1380" s="279" t="s">
        <v>650</v>
      </c>
    </row>
    <row r="1381" spans="2:5" ht="14.4" thickBot="1">
      <c r="B1381" s="276" t="s">
        <v>6237</v>
      </c>
      <c r="C1381" s="277" t="s">
        <v>6455</v>
      </c>
      <c r="D1381" s="278">
        <v>354405275</v>
      </c>
      <c r="E1381" s="279" t="s">
        <v>650</v>
      </c>
    </row>
    <row r="1382" spans="2:5" ht="14.4" thickBot="1">
      <c r="B1382" s="276" t="s">
        <v>6237</v>
      </c>
      <c r="C1382" s="277" t="s">
        <v>6456</v>
      </c>
      <c r="D1382" s="278">
        <v>355263337</v>
      </c>
      <c r="E1382" s="279" t="s">
        <v>650</v>
      </c>
    </row>
    <row r="1383" spans="2:5" ht="14.4" thickBot="1">
      <c r="B1383" s="276" t="s">
        <v>6310</v>
      </c>
      <c r="C1383" s="277" t="s">
        <v>6457</v>
      </c>
      <c r="D1383" s="278">
        <v>357740056</v>
      </c>
      <c r="E1383" s="279" t="s">
        <v>650</v>
      </c>
    </row>
    <row r="1384" spans="2:5" ht="14.4" thickBot="1">
      <c r="B1384" s="276" t="s">
        <v>6390</v>
      </c>
      <c r="C1384" s="277" t="s">
        <v>6458</v>
      </c>
      <c r="D1384" s="278">
        <v>359782969</v>
      </c>
      <c r="E1384" s="279" t="s">
        <v>650</v>
      </c>
    </row>
    <row r="1385" spans="2:5" ht="14.4" thickBot="1">
      <c r="B1385" s="276" t="s">
        <v>6237</v>
      </c>
      <c r="C1385" s="277" t="s">
        <v>6459</v>
      </c>
      <c r="D1385" s="278">
        <v>360934450</v>
      </c>
      <c r="E1385" s="279" t="s">
        <v>650</v>
      </c>
    </row>
    <row r="1386" spans="2:5" ht="14.4" thickBot="1">
      <c r="B1386" s="276" t="s">
        <v>6460</v>
      </c>
      <c r="C1386" s="277" t="s">
        <v>6461</v>
      </c>
      <c r="D1386" s="278">
        <v>384407907</v>
      </c>
      <c r="E1386" s="279" t="s">
        <v>650</v>
      </c>
    </row>
    <row r="1387" spans="2:5" ht="14.4" thickBot="1">
      <c r="B1387" s="276" t="s">
        <v>6390</v>
      </c>
      <c r="C1387" s="277" t="s">
        <v>6462</v>
      </c>
      <c r="D1387" s="278">
        <v>389854796</v>
      </c>
      <c r="E1387" s="279" t="s">
        <v>650</v>
      </c>
    </row>
    <row r="1388" spans="2:5" ht="14.4" thickBot="1">
      <c r="B1388" s="276" t="s">
        <v>6256</v>
      </c>
      <c r="C1388" s="277" t="s">
        <v>6463</v>
      </c>
      <c r="D1388" s="278">
        <v>401639326</v>
      </c>
      <c r="E1388" s="279" t="s">
        <v>650</v>
      </c>
    </row>
    <row r="1389" spans="2:5" ht="14.4" thickBot="1">
      <c r="B1389" s="276" t="s">
        <v>6237</v>
      </c>
      <c r="C1389" s="277" t="s">
        <v>6464</v>
      </c>
      <c r="D1389" s="278">
        <v>413451571</v>
      </c>
      <c r="E1389" s="279" t="s">
        <v>650</v>
      </c>
    </row>
    <row r="1390" spans="2:5" ht="14.4" thickBot="1">
      <c r="B1390" s="276" t="s">
        <v>6245</v>
      </c>
      <c r="C1390" s="277" t="s">
        <v>6465</v>
      </c>
      <c r="D1390" s="278">
        <v>561210156</v>
      </c>
      <c r="E1390" s="279" t="s">
        <v>650</v>
      </c>
    </row>
    <row r="1391" spans="2:5" ht="14.4" thickBot="1">
      <c r="B1391" s="276" t="s">
        <v>6297</v>
      </c>
      <c r="C1391" s="277" t="s">
        <v>6466</v>
      </c>
      <c r="D1391" s="278">
        <v>589895014</v>
      </c>
      <c r="E1391" s="279" t="s">
        <v>650</v>
      </c>
    </row>
    <row r="1392" spans="2:5" ht="14.4" thickBot="1">
      <c r="B1392" s="276" t="s">
        <v>6237</v>
      </c>
      <c r="C1392" s="277" t="s">
        <v>6467</v>
      </c>
      <c r="D1392" s="278">
        <v>604686166</v>
      </c>
      <c r="E1392" s="279" t="s">
        <v>650</v>
      </c>
    </row>
    <row r="1393" spans="2:5" ht="14.4" thickBot="1">
      <c r="B1393" s="276" t="s">
        <v>6390</v>
      </c>
      <c r="C1393" s="277" t="s">
        <v>6468</v>
      </c>
      <c r="D1393" s="278">
        <v>632965993</v>
      </c>
      <c r="E1393" s="279" t="s">
        <v>650</v>
      </c>
    </row>
    <row r="1394" spans="2:5" ht="14.4" thickBot="1">
      <c r="B1394" s="276" t="s">
        <v>6237</v>
      </c>
      <c r="C1394" s="277" t="s">
        <v>6469</v>
      </c>
      <c r="D1394" s="278">
        <v>723073541</v>
      </c>
      <c r="E1394" s="279" t="s">
        <v>650</v>
      </c>
    </row>
    <row r="1395" spans="2:5" ht="14.4" thickBot="1">
      <c r="B1395" s="276" t="s">
        <v>6390</v>
      </c>
      <c r="C1395" s="277" t="s">
        <v>6470</v>
      </c>
      <c r="D1395" s="278">
        <v>785472366</v>
      </c>
      <c r="E1395" s="279" t="s">
        <v>650</v>
      </c>
    </row>
    <row r="1396" spans="2:5" ht="14.4" thickBot="1">
      <c r="B1396" s="276" t="s">
        <v>6243</v>
      </c>
      <c r="C1396" s="277" t="s">
        <v>6471</v>
      </c>
      <c r="D1396" s="278">
        <v>808789083</v>
      </c>
      <c r="E1396" s="279" t="s">
        <v>650</v>
      </c>
    </row>
    <row r="1397" spans="2:5" ht="14.4" thickBot="1">
      <c r="B1397" s="276" t="s">
        <v>6245</v>
      </c>
      <c r="C1397" s="277" t="s">
        <v>6472</v>
      </c>
      <c r="D1397" s="278">
        <v>820337585</v>
      </c>
      <c r="E1397" s="279" t="s">
        <v>650</v>
      </c>
    </row>
    <row r="1398" spans="2:5" ht="14.4" thickBot="1">
      <c r="B1398" s="276" t="s">
        <v>6245</v>
      </c>
      <c r="C1398" s="277" t="s">
        <v>6313</v>
      </c>
      <c r="D1398" s="278">
        <v>845788390</v>
      </c>
      <c r="E1398" s="279" t="s">
        <v>650</v>
      </c>
    </row>
    <row r="1399" spans="2:5" ht="14.4" thickBot="1">
      <c r="B1399" s="276" t="s">
        <v>5986</v>
      </c>
      <c r="C1399" s="277" t="s">
        <v>6473</v>
      </c>
      <c r="D1399" s="278">
        <v>874882790</v>
      </c>
      <c r="E1399" s="279" t="s">
        <v>650</v>
      </c>
    </row>
    <row r="1400" spans="2:5" ht="14.4" thickBot="1">
      <c r="B1400" s="276" t="s">
        <v>6243</v>
      </c>
      <c r="C1400" s="277" t="s">
        <v>6474</v>
      </c>
      <c r="D1400" s="278">
        <v>893680566</v>
      </c>
      <c r="E1400" s="279" t="s">
        <v>650</v>
      </c>
    </row>
    <row r="1401" spans="2:5" ht="14.4" thickBot="1">
      <c r="B1401" s="276" t="s">
        <v>6248</v>
      </c>
      <c r="C1401" s="277" t="s">
        <v>6475</v>
      </c>
      <c r="D1401" s="278">
        <v>900209974</v>
      </c>
      <c r="E1401" s="279" t="s">
        <v>650</v>
      </c>
    </row>
    <row r="1402" spans="2:5" ht="14.4" thickBot="1">
      <c r="B1402" s="276" t="s">
        <v>6245</v>
      </c>
      <c r="C1402" s="277" t="s">
        <v>6476</v>
      </c>
      <c r="D1402" s="278">
        <v>1060689551</v>
      </c>
      <c r="E1402" s="279" t="s">
        <v>650</v>
      </c>
    </row>
    <row r="1403" spans="2:5" ht="14.4" thickBot="1">
      <c r="B1403" s="276" t="s">
        <v>6237</v>
      </c>
      <c r="C1403" s="277" t="s">
        <v>6477</v>
      </c>
      <c r="D1403" s="278">
        <v>1260241259</v>
      </c>
      <c r="E1403" s="279" t="s">
        <v>650</v>
      </c>
    </row>
    <row r="1404" spans="2:5" ht="14.4" thickBot="1">
      <c r="B1404" s="276" t="s">
        <v>6390</v>
      </c>
      <c r="C1404" s="277" t="s">
        <v>6478</v>
      </c>
      <c r="D1404" s="278">
        <v>1292842361</v>
      </c>
      <c r="E1404" s="279" t="s">
        <v>650</v>
      </c>
    </row>
    <row r="1405" spans="2:5" ht="14.4" thickBot="1">
      <c r="B1405" s="276" t="s">
        <v>6245</v>
      </c>
      <c r="C1405" s="277" t="s">
        <v>6479</v>
      </c>
      <c r="D1405" s="278">
        <v>1299932616</v>
      </c>
      <c r="E1405" s="279" t="s">
        <v>650</v>
      </c>
    </row>
    <row r="1406" spans="2:5" ht="14.4" thickBot="1">
      <c r="B1406" s="276" t="s">
        <v>6243</v>
      </c>
      <c r="C1406" s="277" t="s">
        <v>6480</v>
      </c>
      <c r="D1406" s="278">
        <v>1972135867</v>
      </c>
      <c r="E1406" s="279" t="s">
        <v>650</v>
      </c>
    </row>
    <row r="1407" spans="2:5" ht="14.4" thickBot="1">
      <c r="B1407" s="276" t="s">
        <v>6390</v>
      </c>
      <c r="C1407" s="277" t="s">
        <v>6481</v>
      </c>
      <c r="D1407" s="278">
        <v>2364194342</v>
      </c>
      <c r="E1407" s="279" t="s">
        <v>650</v>
      </c>
    </row>
    <row r="1408" spans="2:5" ht="14.4" thickBot="1">
      <c r="B1408" s="276" t="s">
        <v>6243</v>
      </c>
      <c r="C1408" s="277" t="s">
        <v>6482</v>
      </c>
      <c r="D1408" s="278">
        <v>2730675991</v>
      </c>
      <c r="E1408" s="279" t="s">
        <v>650</v>
      </c>
    </row>
    <row r="1409" spans="2:5" ht="14.4" thickBot="1">
      <c r="B1409" s="276" t="s">
        <v>6483</v>
      </c>
      <c r="C1409" s="277" t="s">
        <v>6484</v>
      </c>
      <c r="D1409" s="278">
        <v>7236592215</v>
      </c>
      <c r="E1409" s="279" t="s">
        <v>650</v>
      </c>
    </row>
    <row r="1410" spans="2:5" ht="14.4" thickBot="1">
      <c r="B1410" s="276" t="s">
        <v>6485</v>
      </c>
      <c r="C1410" s="277" t="s">
        <v>6086</v>
      </c>
      <c r="D1410" s="278">
        <v>37645372</v>
      </c>
      <c r="E1410" s="279" t="s">
        <v>758</v>
      </c>
    </row>
    <row r="1411" spans="2:5" ht="14.4" thickBot="1">
      <c r="B1411" s="276" t="s">
        <v>6486</v>
      </c>
      <c r="C1411" s="277" t="s">
        <v>6487</v>
      </c>
      <c r="D1411" s="278">
        <v>28330258</v>
      </c>
      <c r="E1411" s="279" t="s">
        <v>758</v>
      </c>
    </row>
    <row r="1412" spans="2:5" ht="14.4" thickBot="1">
      <c r="B1412" s="276" t="s">
        <v>6488</v>
      </c>
      <c r="C1412" s="277" t="s">
        <v>6489</v>
      </c>
      <c r="D1412" s="278">
        <v>207682546</v>
      </c>
      <c r="E1412" s="279" t="s">
        <v>758</v>
      </c>
    </row>
    <row r="1413" spans="2:5" ht="14.4" thickBot="1">
      <c r="B1413" s="276" t="s">
        <v>5986</v>
      </c>
      <c r="C1413" s="277" t="s">
        <v>6490</v>
      </c>
      <c r="D1413" s="278">
        <v>38379211</v>
      </c>
      <c r="E1413" s="279" t="s">
        <v>758</v>
      </c>
    </row>
    <row r="1414" spans="2:5" ht="14.4" thickBot="1">
      <c r="B1414" s="276" t="s">
        <v>5986</v>
      </c>
      <c r="C1414" s="277" t="s">
        <v>6491</v>
      </c>
      <c r="D1414" s="278">
        <v>28097730</v>
      </c>
      <c r="E1414" s="279" t="s">
        <v>758</v>
      </c>
    </row>
    <row r="1415" spans="2:5" ht="14.4" thickBot="1">
      <c r="B1415" s="276" t="s">
        <v>5986</v>
      </c>
      <c r="C1415" s="277" t="s">
        <v>6492</v>
      </c>
      <c r="D1415" s="278">
        <v>350585873</v>
      </c>
      <c r="E1415" s="279" t="s">
        <v>758</v>
      </c>
    </row>
    <row r="1416" spans="2:5" ht="14.4" thickBot="1">
      <c r="B1416" s="276" t="s">
        <v>5986</v>
      </c>
      <c r="C1416" s="277" t="s">
        <v>6493</v>
      </c>
      <c r="D1416" s="278">
        <v>132507493</v>
      </c>
      <c r="E1416" s="279" t="s">
        <v>758</v>
      </c>
    </row>
    <row r="1417" spans="2:5" ht="14.4" thickBot="1">
      <c r="B1417" s="276" t="s">
        <v>6272</v>
      </c>
      <c r="C1417" s="277" t="s">
        <v>6494</v>
      </c>
      <c r="D1417" s="278">
        <v>75183088</v>
      </c>
      <c r="E1417" s="279" t="s">
        <v>758</v>
      </c>
    </row>
    <row r="1418" spans="2:5" ht="14.4" thickBot="1">
      <c r="B1418" s="276" t="s">
        <v>6243</v>
      </c>
      <c r="C1418" s="277" t="s">
        <v>6495</v>
      </c>
      <c r="D1418" s="278">
        <v>334200097</v>
      </c>
      <c r="E1418" s="279" t="s">
        <v>758</v>
      </c>
    </row>
    <row r="1419" spans="2:5" ht="14.4" thickBot="1">
      <c r="B1419" s="276" t="s">
        <v>6304</v>
      </c>
      <c r="C1419" s="277" t="s">
        <v>6496</v>
      </c>
      <c r="D1419" s="278">
        <v>43321558</v>
      </c>
      <c r="E1419" s="279" t="s">
        <v>758</v>
      </c>
    </row>
    <row r="1420" spans="2:5" ht="14.4" thickBot="1">
      <c r="B1420" s="276" t="s">
        <v>5993</v>
      </c>
      <c r="C1420" s="277" t="s">
        <v>6497</v>
      </c>
      <c r="D1420" s="278">
        <v>52488333.060000002</v>
      </c>
      <c r="E1420" s="279" t="s">
        <v>664</v>
      </c>
    </row>
    <row r="1421" spans="2:5" ht="14.4" thickBot="1">
      <c r="B1421" s="276" t="s">
        <v>6243</v>
      </c>
      <c r="C1421" s="277" t="s">
        <v>6498</v>
      </c>
      <c r="D1421" s="278">
        <v>581638741.40999997</v>
      </c>
      <c r="E1421" s="279" t="s">
        <v>664</v>
      </c>
    </row>
    <row r="1422" spans="2:5" ht="14.4" thickBot="1">
      <c r="B1422" s="276" t="s">
        <v>6499</v>
      </c>
      <c r="C1422" s="277" t="s">
        <v>6500</v>
      </c>
      <c r="D1422" s="278">
        <v>136070757.28999999</v>
      </c>
      <c r="E1422" s="279" t="s">
        <v>664</v>
      </c>
    </row>
    <row r="1423" spans="2:5" ht="14.4" thickBot="1">
      <c r="B1423" s="276" t="s">
        <v>6501</v>
      </c>
      <c r="C1423" s="277" t="s">
        <v>6502</v>
      </c>
      <c r="D1423" s="278">
        <v>118645273.27</v>
      </c>
      <c r="E1423" s="279" t="s">
        <v>664</v>
      </c>
    </row>
    <row r="1424" spans="2:5" ht="14.4" thickBot="1">
      <c r="B1424" s="276" t="s">
        <v>6243</v>
      </c>
      <c r="C1424" s="277" t="s">
        <v>6503</v>
      </c>
      <c r="D1424" s="278">
        <v>598946365.16999996</v>
      </c>
      <c r="E1424" s="279" t="s">
        <v>664</v>
      </c>
    </row>
    <row r="1425" spans="2:5" ht="14.4" thickBot="1">
      <c r="B1425" s="276" t="s">
        <v>6499</v>
      </c>
      <c r="C1425" s="277" t="s">
        <v>6504</v>
      </c>
      <c r="D1425" s="278">
        <v>618228464.88999999</v>
      </c>
      <c r="E1425" s="279" t="s">
        <v>664</v>
      </c>
    </row>
    <row r="1426" spans="2:5" ht="14.4" thickBot="1">
      <c r="B1426" s="276" t="s">
        <v>6272</v>
      </c>
      <c r="C1426" s="277" t="s">
        <v>6505</v>
      </c>
      <c r="D1426" s="278">
        <v>182291574.84999999</v>
      </c>
      <c r="E1426" s="279" t="s">
        <v>664</v>
      </c>
    </row>
    <row r="1427" spans="2:5" ht="14.4" thickBot="1">
      <c r="B1427" s="276" t="s">
        <v>5984</v>
      </c>
      <c r="C1427" s="277" t="s">
        <v>6506</v>
      </c>
      <c r="D1427" s="278">
        <v>52517707</v>
      </c>
      <c r="E1427" s="279" t="s">
        <v>664</v>
      </c>
    </row>
    <row r="1428" spans="2:5" ht="14.4" thickBot="1">
      <c r="B1428" s="276" t="s">
        <v>6499</v>
      </c>
      <c r="C1428" s="277" t="s">
        <v>6507</v>
      </c>
      <c r="D1428" s="278">
        <v>257854643.56</v>
      </c>
      <c r="E1428" s="279" t="s">
        <v>664</v>
      </c>
    </row>
    <row r="1429" spans="2:5" ht="14.4" thickBot="1">
      <c r="B1429" s="276" t="s">
        <v>5988</v>
      </c>
      <c r="C1429" s="277" t="s">
        <v>6508</v>
      </c>
      <c r="D1429" s="278">
        <v>403478642.98000002</v>
      </c>
      <c r="E1429" s="279" t="s">
        <v>664</v>
      </c>
    </row>
    <row r="1430" spans="2:5" ht="14.4" thickBot="1">
      <c r="B1430" s="276" t="s">
        <v>6243</v>
      </c>
      <c r="C1430" s="277" t="s">
        <v>6509</v>
      </c>
      <c r="D1430" s="278">
        <v>1753837018</v>
      </c>
      <c r="E1430" s="279" t="s">
        <v>676</v>
      </c>
    </row>
    <row r="1431" spans="2:5" ht="14.4" thickBot="1">
      <c r="B1431" s="276" t="s">
        <v>6243</v>
      </c>
      <c r="C1431" s="277" t="s">
        <v>6510</v>
      </c>
      <c r="D1431" s="278">
        <v>1041803199</v>
      </c>
      <c r="E1431" s="279" t="s">
        <v>676</v>
      </c>
    </row>
    <row r="1432" spans="2:5" ht="14.4" thickBot="1">
      <c r="B1432" s="276" t="s">
        <v>5993</v>
      </c>
      <c r="C1432" s="277" t="s">
        <v>6511</v>
      </c>
      <c r="D1432" s="278">
        <v>189468575</v>
      </c>
      <c r="E1432" s="279" t="s">
        <v>676</v>
      </c>
    </row>
    <row r="1433" spans="2:5" ht="14.4" thickBot="1">
      <c r="B1433" s="276" t="s">
        <v>6501</v>
      </c>
      <c r="C1433" s="277" t="s">
        <v>6512</v>
      </c>
      <c r="D1433" s="278">
        <v>153635106</v>
      </c>
      <c r="E1433" s="279" t="s">
        <v>676</v>
      </c>
    </row>
    <row r="1434" spans="2:5" ht="14.4" thickBot="1">
      <c r="B1434" s="276" t="s">
        <v>6272</v>
      </c>
      <c r="C1434" s="277" t="s">
        <v>6513</v>
      </c>
      <c r="D1434" s="278">
        <v>146158742</v>
      </c>
      <c r="E1434" s="279" t="s">
        <v>676</v>
      </c>
    </row>
    <row r="1435" spans="2:5" ht="14.4" thickBot="1">
      <c r="B1435" s="276" t="s">
        <v>6304</v>
      </c>
      <c r="C1435" s="277" t="s">
        <v>6514</v>
      </c>
      <c r="D1435" s="278">
        <v>135299854</v>
      </c>
      <c r="E1435" s="279" t="s">
        <v>676</v>
      </c>
    </row>
    <row r="1436" spans="2:5" ht="14.4" thickBot="1">
      <c r="B1436" s="276" t="s">
        <v>5982</v>
      </c>
      <c r="C1436" s="277" t="s">
        <v>6515</v>
      </c>
      <c r="D1436" s="278">
        <v>121066268</v>
      </c>
      <c r="E1436" s="279" t="s">
        <v>676</v>
      </c>
    </row>
    <row r="1437" spans="2:5" ht="14.4" thickBot="1">
      <c r="B1437" s="276" t="s">
        <v>731</v>
      </c>
      <c r="C1437" s="277" t="s">
        <v>6516</v>
      </c>
      <c r="D1437" s="278">
        <v>67835583</v>
      </c>
      <c r="E1437" s="279" t="s">
        <v>676</v>
      </c>
    </row>
    <row r="1438" spans="2:5" ht="14.4" thickBot="1">
      <c r="B1438" s="276" t="s">
        <v>6517</v>
      </c>
      <c r="C1438" s="277" t="s">
        <v>6518</v>
      </c>
      <c r="D1438" s="278">
        <v>56094917</v>
      </c>
      <c r="E1438" s="279" t="s">
        <v>676</v>
      </c>
    </row>
    <row r="1439" spans="2:5" ht="14.4" thickBot="1">
      <c r="B1439" s="276" t="s">
        <v>6501</v>
      </c>
      <c r="C1439" s="277" t="s">
        <v>6519</v>
      </c>
      <c r="D1439" s="278">
        <v>54128130</v>
      </c>
      <c r="E1439" s="279" t="s">
        <v>676</v>
      </c>
    </row>
    <row r="1440" spans="2:5" ht="14.4" thickBot="1">
      <c r="B1440" s="276" t="s">
        <v>760</v>
      </c>
      <c r="C1440" s="277" t="s">
        <v>6520</v>
      </c>
      <c r="D1440" s="278">
        <v>104563404</v>
      </c>
      <c r="E1440" s="279" t="s">
        <v>676</v>
      </c>
    </row>
    <row r="1441" spans="2:5" ht="14.4" thickBot="1">
      <c r="B1441" s="276" t="s">
        <v>6517</v>
      </c>
      <c r="C1441" s="277" t="s">
        <v>6521</v>
      </c>
      <c r="D1441" s="278">
        <v>48981490</v>
      </c>
      <c r="E1441" s="279" t="s">
        <v>676</v>
      </c>
    </row>
    <row r="1442" spans="2:5" ht="14.4" thickBot="1">
      <c r="B1442" s="276" t="s">
        <v>731</v>
      </c>
      <c r="C1442" s="277" t="s">
        <v>6522</v>
      </c>
      <c r="D1442" s="278">
        <v>46871394</v>
      </c>
      <c r="E1442" s="279" t="s">
        <v>676</v>
      </c>
    </row>
    <row r="1443" spans="2:5" ht="14.4" thickBot="1">
      <c r="B1443" s="276" t="s">
        <v>731</v>
      </c>
      <c r="C1443" s="277" t="s">
        <v>6523</v>
      </c>
      <c r="D1443" s="278">
        <v>46570500</v>
      </c>
      <c r="E1443" s="279" t="s">
        <v>676</v>
      </c>
    </row>
    <row r="1444" spans="2:5" ht="14.4" thickBot="1">
      <c r="B1444" s="276" t="s">
        <v>731</v>
      </c>
      <c r="C1444" s="277" t="s">
        <v>6524</v>
      </c>
      <c r="D1444" s="278">
        <v>43353536</v>
      </c>
      <c r="E1444" s="279" t="s">
        <v>676</v>
      </c>
    </row>
    <row r="1445" spans="2:5" ht="14.4" thickBot="1">
      <c r="B1445" s="276" t="s">
        <v>6525</v>
      </c>
      <c r="C1445" s="277" t="s">
        <v>6526</v>
      </c>
      <c r="D1445" s="278">
        <v>42425921</v>
      </c>
      <c r="E1445" s="279" t="s">
        <v>676</v>
      </c>
    </row>
    <row r="1446" spans="2:5" ht="14.4" thickBot="1">
      <c r="B1446" s="276" t="s">
        <v>6527</v>
      </c>
      <c r="C1446" s="277" t="s">
        <v>6528</v>
      </c>
      <c r="D1446" s="278">
        <v>35088869</v>
      </c>
      <c r="E1446" s="279" t="s">
        <v>676</v>
      </c>
    </row>
    <row r="1447" spans="2:5" ht="14.4" thickBot="1">
      <c r="B1447" s="276" t="s">
        <v>6272</v>
      </c>
      <c r="C1447" s="277" t="s">
        <v>6529</v>
      </c>
      <c r="D1447" s="278">
        <v>34447836</v>
      </c>
      <c r="E1447" s="279" t="s">
        <v>676</v>
      </c>
    </row>
    <row r="1448" spans="2:5" ht="14.4" thickBot="1">
      <c r="B1448" s="276" t="s">
        <v>6527</v>
      </c>
      <c r="C1448" s="277" t="s">
        <v>6530</v>
      </c>
      <c r="D1448" s="278">
        <v>29107180</v>
      </c>
      <c r="E1448" s="279" t="s">
        <v>676</v>
      </c>
    </row>
    <row r="1449" spans="2:5">
      <c r="B1449" s="276" t="s">
        <v>5982</v>
      </c>
      <c r="C1449" s="277" t="s">
        <v>6531</v>
      </c>
      <c r="D1449" s="278">
        <v>26898919</v>
      </c>
      <c r="E1449" s="279" t="s">
        <v>676</v>
      </c>
    </row>
    <row r="1450" spans="2:5">
      <c r="B1450" s="280"/>
      <c r="C1450" s="126"/>
      <c r="D1450" s="281"/>
      <c r="E1450" s="282"/>
    </row>
    <row r="1451" spans="2:5">
      <c r="B1451" s="280"/>
      <c r="C1451" s="126"/>
      <c r="D1451" s="281"/>
      <c r="E1451" s="282"/>
    </row>
    <row r="1452" spans="2:5">
      <c r="B1452" s="280"/>
      <c r="C1452" s="126"/>
      <c r="D1452" s="281"/>
      <c r="E1452" s="282"/>
    </row>
    <row r="1453" spans="2:5">
      <c r="B1453" s="280"/>
      <c r="C1453" s="126"/>
      <c r="D1453" s="281"/>
      <c r="E1453" s="282"/>
    </row>
    <row r="1454" spans="2:5">
      <c r="B1454" s="280"/>
      <c r="C1454" s="126"/>
      <c r="D1454" s="281"/>
      <c r="E1454" s="282"/>
    </row>
    <row r="1455" spans="2:5">
      <c r="B1455" s="280"/>
      <c r="C1455" s="126"/>
      <c r="D1455" s="281"/>
      <c r="E1455" s="282"/>
    </row>
    <row r="1456" spans="2:5">
      <c r="B1456" s="280"/>
      <c r="C1456" s="126"/>
      <c r="D1456" s="281"/>
      <c r="E1456" s="282"/>
    </row>
    <row r="1457" spans="2:5">
      <c r="B1457" s="280"/>
      <c r="C1457" s="126"/>
      <c r="D1457" s="281"/>
      <c r="E1457" s="282"/>
    </row>
    <row r="1458" spans="2:5">
      <c r="B1458" s="280"/>
      <c r="C1458" s="126"/>
      <c r="D1458" s="281"/>
      <c r="E1458" s="282"/>
    </row>
    <row r="1459" spans="2:5">
      <c r="B1459" s="280"/>
      <c r="C1459" s="126"/>
      <c r="D1459" s="281"/>
      <c r="E1459" s="282"/>
    </row>
    <row r="1460" spans="2:5">
      <c r="B1460" s="280"/>
      <c r="C1460" s="126"/>
      <c r="D1460" s="281"/>
      <c r="E1460" s="282"/>
    </row>
    <row r="1461" spans="2:5">
      <c r="B1461" s="280"/>
      <c r="C1461" s="126"/>
      <c r="D1461" s="281"/>
      <c r="E1461" s="282"/>
    </row>
    <row r="1462" spans="2:5">
      <c r="B1462" s="280"/>
      <c r="C1462" s="126"/>
      <c r="D1462" s="281"/>
      <c r="E1462" s="282"/>
    </row>
    <row r="1463" spans="2:5">
      <c r="B1463" s="280"/>
      <c r="C1463" s="126"/>
      <c r="D1463" s="281"/>
      <c r="E1463" s="282"/>
    </row>
    <row r="1464" spans="2:5">
      <c r="B1464" s="280"/>
      <c r="C1464" s="126"/>
      <c r="D1464" s="281"/>
      <c r="E1464" s="282"/>
    </row>
    <row r="1465" spans="2:5">
      <c r="B1465" s="280"/>
      <c r="C1465" s="126"/>
      <c r="D1465" s="281"/>
      <c r="E1465" s="282"/>
    </row>
    <row r="1466" spans="2:5">
      <c r="B1466" s="280"/>
      <c r="C1466" s="126"/>
      <c r="D1466" s="281"/>
      <c r="E1466" s="282"/>
    </row>
    <row r="1467" spans="2:5">
      <c r="B1467" s="280"/>
      <c r="C1467" s="126"/>
      <c r="D1467" s="281"/>
      <c r="E1467" s="282"/>
    </row>
    <row r="1468" spans="2:5">
      <c r="B1468" s="280"/>
      <c r="C1468" s="126"/>
      <c r="D1468" s="281"/>
      <c r="E1468" s="282"/>
    </row>
    <row r="1469" spans="2:5">
      <c r="B1469" s="280"/>
      <c r="C1469" s="126"/>
      <c r="D1469" s="281"/>
      <c r="E1469" s="282"/>
    </row>
    <row r="1470" spans="2:5">
      <c r="B1470" s="280"/>
      <c r="C1470" s="126"/>
      <c r="D1470" s="281"/>
      <c r="E1470" s="282"/>
    </row>
    <row r="1471" spans="2:5">
      <c r="B1471" s="280"/>
      <c r="C1471" s="126"/>
      <c r="D1471" s="281"/>
      <c r="E1471" s="282"/>
    </row>
    <row r="1472" spans="2:5">
      <c r="B1472" s="280"/>
      <c r="C1472" s="126"/>
      <c r="D1472" s="281"/>
      <c r="E1472" s="282"/>
    </row>
    <row r="1473" spans="2:5">
      <c r="B1473" s="280"/>
      <c r="C1473" s="126"/>
      <c r="D1473" s="281"/>
      <c r="E1473" s="282"/>
    </row>
    <row r="1474" spans="2:5">
      <c r="B1474" s="280"/>
      <c r="C1474" s="126"/>
      <c r="D1474" s="281"/>
      <c r="E1474" s="282"/>
    </row>
    <row r="1475" spans="2:5">
      <c r="B1475" s="280"/>
      <c r="C1475" s="126"/>
      <c r="D1475" s="281"/>
      <c r="E1475" s="282"/>
    </row>
    <row r="1476" spans="2:5">
      <c r="B1476" s="280"/>
      <c r="C1476" s="126"/>
      <c r="D1476" s="281"/>
      <c r="E1476" s="282"/>
    </row>
    <row r="1477" spans="2:5">
      <c r="B1477" s="283"/>
      <c r="C1477" s="284"/>
      <c r="D1477" s="285"/>
      <c r="E1477" s="282"/>
    </row>
    <row r="1478" spans="2:5">
      <c r="B1478" s="286"/>
      <c r="C1478" s="287"/>
      <c r="D1478" s="288"/>
      <c r="E1478" s="282"/>
    </row>
    <row r="1479" spans="2:5">
      <c r="B1479" s="286"/>
      <c r="C1479" s="287"/>
      <c r="D1479" s="288"/>
      <c r="E1479" s="282"/>
    </row>
    <row r="1480" spans="2:5">
      <c r="B1480" s="126"/>
      <c r="C1480" s="287"/>
      <c r="D1480" s="288"/>
      <c r="E1480" s="282"/>
    </row>
    <row r="1481" spans="2:5">
      <c r="B1481" s="126"/>
      <c r="C1481" s="287"/>
      <c r="D1481" s="288"/>
      <c r="E1481" s="282"/>
    </row>
    <row r="1482" spans="2:5">
      <c r="B1482" s="126"/>
      <c r="C1482" s="287"/>
      <c r="D1482" s="288"/>
      <c r="E1482" s="282"/>
    </row>
    <row r="1483" spans="2:5">
      <c r="B1483" s="286"/>
      <c r="C1483" s="287"/>
      <c r="D1483" s="288"/>
      <c r="E1483" s="282"/>
    </row>
    <row r="1484" spans="2:5">
      <c r="B1484" s="289"/>
      <c r="C1484" s="287"/>
      <c r="D1484" s="288"/>
      <c r="E1484" s="282"/>
    </row>
    <row r="1485" spans="2:5">
      <c r="B1485" s="289"/>
      <c r="C1485" s="287"/>
      <c r="D1485" s="288"/>
      <c r="E1485" s="282"/>
    </row>
    <row r="1486" spans="2:5">
      <c r="B1486" s="126"/>
      <c r="C1486" s="287"/>
      <c r="D1486" s="288"/>
      <c r="E1486" s="282"/>
    </row>
    <row r="1487" spans="2:5">
      <c r="B1487" s="126"/>
      <c r="C1487" s="287"/>
      <c r="D1487" s="288"/>
      <c r="E1487" s="282"/>
    </row>
    <row r="1488" spans="2:5">
      <c r="B1488" s="286"/>
      <c r="C1488" s="287"/>
      <c r="D1488" s="288"/>
      <c r="E1488" s="126"/>
    </row>
    <row r="1489" spans="2:5">
      <c r="B1489" s="286"/>
      <c r="C1489" s="287"/>
      <c r="D1489" s="288"/>
      <c r="E1489" s="126"/>
    </row>
    <row r="1490" spans="2:5">
      <c r="B1490" s="286"/>
      <c r="C1490" s="287"/>
      <c r="D1490" s="288"/>
      <c r="E1490" s="126"/>
    </row>
    <row r="1491" spans="2:5">
      <c r="B1491" s="286"/>
      <c r="C1491" s="287"/>
      <c r="D1491" s="288"/>
      <c r="E1491" s="126"/>
    </row>
    <row r="1492" spans="2:5">
      <c r="B1492" s="286"/>
      <c r="C1492" s="287"/>
      <c r="D1492" s="288"/>
      <c r="E1492" s="126"/>
    </row>
    <row r="1493" spans="2:5">
      <c r="B1493" s="286"/>
      <c r="C1493" s="287"/>
      <c r="D1493" s="288"/>
      <c r="E1493" s="126"/>
    </row>
    <row r="1494" spans="2:5">
      <c r="B1494" s="286"/>
      <c r="C1494" s="287"/>
      <c r="D1494" s="288"/>
      <c r="E1494" s="126"/>
    </row>
    <row r="1495" spans="2:5">
      <c r="B1495" s="286"/>
      <c r="C1495" s="287"/>
      <c r="D1495" s="288"/>
      <c r="E1495" s="126"/>
    </row>
    <row r="1496" spans="2:5">
      <c r="B1496" s="286"/>
      <c r="C1496" s="287"/>
      <c r="D1496" s="288"/>
      <c r="E1496" s="126"/>
    </row>
    <row r="1497" spans="2:5">
      <c r="B1497" s="286"/>
      <c r="C1497" s="287"/>
      <c r="D1497" s="288"/>
      <c r="E1497" s="126"/>
    </row>
    <row r="1498" spans="2:5">
      <c r="B1498" s="286"/>
      <c r="C1498" s="287"/>
      <c r="D1498" s="288"/>
      <c r="E1498" s="126"/>
    </row>
    <row r="1499" spans="2:5">
      <c r="B1499" s="286"/>
      <c r="C1499" s="287"/>
      <c r="D1499" s="288"/>
      <c r="E1499" s="126"/>
    </row>
    <row r="1500" spans="2:5">
      <c r="B1500" s="286"/>
      <c r="C1500" s="287"/>
      <c r="D1500" s="288"/>
      <c r="E1500" s="126"/>
    </row>
    <row r="1501" spans="2:5">
      <c r="B1501" s="286"/>
      <c r="C1501" s="287"/>
      <c r="D1501" s="288"/>
      <c r="E1501" s="126"/>
    </row>
    <row r="1502" spans="2:5">
      <c r="B1502" s="286"/>
      <c r="C1502" s="287"/>
      <c r="D1502" s="288"/>
      <c r="E1502" s="126"/>
    </row>
    <row r="1503" spans="2:5">
      <c r="B1503" s="286"/>
      <c r="C1503" s="287"/>
      <c r="D1503" s="288"/>
      <c r="E1503" s="126"/>
    </row>
    <row r="1504" spans="2:5">
      <c r="B1504" s="286"/>
      <c r="C1504" s="287"/>
      <c r="D1504" s="288"/>
      <c r="E1504" s="126"/>
    </row>
    <row r="1505" spans="2:5">
      <c r="B1505" s="286"/>
      <c r="C1505" s="287"/>
      <c r="D1505" s="288"/>
      <c r="E1505" s="126"/>
    </row>
    <row r="1506" spans="2:5">
      <c r="B1506" s="286"/>
      <c r="C1506" s="287"/>
      <c r="D1506" s="288"/>
      <c r="E1506" s="126"/>
    </row>
    <row r="1507" spans="2:5">
      <c r="B1507" s="286"/>
      <c r="C1507" s="287"/>
      <c r="D1507" s="288"/>
      <c r="E1507" s="126"/>
    </row>
    <row r="1508" spans="2:5">
      <c r="B1508" s="286"/>
      <c r="C1508" s="287"/>
      <c r="D1508" s="288"/>
      <c r="E1508" s="126"/>
    </row>
    <row r="1509" spans="2:5">
      <c r="B1509" s="286"/>
      <c r="C1509" s="287"/>
      <c r="D1509" s="288"/>
      <c r="E1509" s="126"/>
    </row>
    <row r="1510" spans="2:5">
      <c r="B1510" s="286"/>
      <c r="C1510" s="287"/>
      <c r="D1510" s="288"/>
      <c r="E1510" s="126"/>
    </row>
    <row r="1511" spans="2:5">
      <c r="B1511" s="286"/>
      <c r="C1511" s="287"/>
      <c r="D1511" s="288"/>
      <c r="E1511" s="126"/>
    </row>
    <row r="1512" spans="2:5">
      <c r="B1512" s="286"/>
      <c r="C1512" s="287"/>
      <c r="D1512" s="288"/>
      <c r="E1512" s="126"/>
    </row>
    <row r="1513" spans="2:5">
      <c r="B1513" s="286"/>
      <c r="C1513" s="287"/>
      <c r="D1513" s="288"/>
      <c r="E1513" s="126"/>
    </row>
    <row r="1514" spans="2:5">
      <c r="B1514" s="286"/>
      <c r="C1514" s="287"/>
      <c r="D1514" s="288"/>
      <c r="E1514" s="126"/>
    </row>
    <row r="1515" spans="2:5">
      <c r="B1515" s="286"/>
      <c r="C1515" s="287"/>
      <c r="D1515" s="288"/>
      <c r="E1515" s="126"/>
    </row>
    <row r="1516" spans="2:5">
      <c r="B1516" s="286"/>
      <c r="C1516" s="287"/>
      <c r="D1516" s="288"/>
      <c r="E1516" s="126"/>
    </row>
    <row r="1517" spans="2:5">
      <c r="B1517" s="286"/>
      <c r="C1517" s="287"/>
      <c r="D1517" s="288"/>
      <c r="E1517" s="126"/>
    </row>
    <row r="1518" spans="2:5">
      <c r="B1518" s="286"/>
      <c r="C1518" s="287"/>
      <c r="D1518" s="288"/>
      <c r="E1518" s="126"/>
    </row>
    <row r="1519" spans="2:5">
      <c r="B1519" s="286"/>
      <c r="C1519" s="287"/>
      <c r="D1519" s="288"/>
      <c r="E1519" s="126"/>
    </row>
    <row r="1520" spans="2:5">
      <c r="B1520" s="286"/>
      <c r="C1520" s="287"/>
      <c r="D1520" s="288"/>
      <c r="E1520" s="126"/>
    </row>
    <row r="1521" spans="2:5">
      <c r="B1521" s="286"/>
      <c r="C1521" s="287"/>
      <c r="D1521" s="288"/>
      <c r="E1521" s="126"/>
    </row>
    <row r="1522" spans="2:5">
      <c r="B1522" s="286"/>
      <c r="C1522" s="287"/>
      <c r="D1522" s="288"/>
      <c r="E1522" s="126"/>
    </row>
    <row r="1523" spans="2:5">
      <c r="B1523" s="286"/>
      <c r="C1523" s="287"/>
      <c r="D1523" s="288"/>
      <c r="E1523" s="126"/>
    </row>
    <row r="1524" spans="2:5">
      <c r="B1524" s="286"/>
      <c r="C1524" s="287"/>
      <c r="D1524" s="288"/>
      <c r="E1524" s="126"/>
    </row>
    <row r="1525" spans="2:5">
      <c r="B1525" s="286"/>
      <c r="C1525" s="287"/>
      <c r="D1525" s="288"/>
      <c r="E1525" s="126"/>
    </row>
    <row r="1526" spans="2:5">
      <c r="B1526" s="286"/>
      <c r="C1526" s="287"/>
      <c r="D1526" s="288"/>
      <c r="E1526" s="126"/>
    </row>
    <row r="1527" spans="2:5">
      <c r="B1527" s="286"/>
      <c r="C1527" s="287"/>
      <c r="D1527" s="288"/>
      <c r="E1527" s="126"/>
    </row>
    <row r="1528" spans="2:5">
      <c r="B1528" s="286"/>
      <c r="C1528" s="287"/>
      <c r="D1528" s="288"/>
      <c r="E1528" s="126"/>
    </row>
    <row r="1529" spans="2:5">
      <c r="B1529" s="286"/>
      <c r="C1529" s="287"/>
      <c r="D1529" s="288"/>
      <c r="E1529" s="126"/>
    </row>
    <row r="1530" spans="2:5">
      <c r="B1530" s="286"/>
      <c r="C1530" s="287"/>
      <c r="D1530" s="288"/>
      <c r="E1530" s="126"/>
    </row>
    <row r="1531" spans="2:5">
      <c r="B1531" s="286"/>
      <c r="C1531" s="287"/>
      <c r="D1531" s="288"/>
      <c r="E1531" s="126"/>
    </row>
    <row r="1532" spans="2:5">
      <c r="B1532" s="286"/>
      <c r="C1532" s="287"/>
      <c r="D1532" s="288"/>
      <c r="E1532" s="126"/>
    </row>
    <row r="1533" spans="2:5">
      <c r="B1533" s="286"/>
      <c r="C1533" s="287"/>
      <c r="D1533" s="288"/>
      <c r="E1533" s="126"/>
    </row>
    <row r="1534" spans="2:5">
      <c r="B1534" s="286"/>
      <c r="C1534" s="287"/>
      <c r="D1534" s="288"/>
      <c r="E1534" s="126"/>
    </row>
    <row r="1535" spans="2:5">
      <c r="B1535" s="286"/>
      <c r="C1535" s="287"/>
      <c r="D1535" s="288"/>
      <c r="E1535" s="126"/>
    </row>
    <row r="1536" spans="2:5">
      <c r="B1536" s="286"/>
      <c r="C1536" s="287"/>
      <c r="D1536" s="288"/>
      <c r="E1536" s="126"/>
    </row>
    <row r="1537" spans="2:5">
      <c r="B1537" s="286"/>
      <c r="C1537" s="287"/>
      <c r="D1537" s="288"/>
      <c r="E1537" s="126"/>
    </row>
    <row r="1538" spans="2:5">
      <c r="B1538" s="286"/>
      <c r="C1538" s="287"/>
      <c r="D1538" s="288"/>
      <c r="E1538" s="126"/>
    </row>
    <row r="1539" spans="2:5">
      <c r="B1539" s="286"/>
      <c r="C1539" s="287"/>
      <c r="D1539" s="288"/>
      <c r="E1539" s="126"/>
    </row>
    <row r="1540" spans="2:5">
      <c r="B1540" s="286"/>
      <c r="C1540" s="287"/>
      <c r="D1540" s="288"/>
      <c r="E1540" s="126"/>
    </row>
    <row r="1541" spans="2:5">
      <c r="B1541" s="286"/>
      <c r="C1541" s="287"/>
      <c r="D1541" s="288"/>
      <c r="E1541" s="126"/>
    </row>
    <row r="1542" spans="2:5">
      <c r="B1542" s="286"/>
      <c r="C1542" s="287"/>
      <c r="D1542" s="288"/>
      <c r="E1542" s="126"/>
    </row>
    <row r="1543" spans="2:5">
      <c r="B1543" s="286"/>
      <c r="C1543" s="287"/>
      <c r="D1543" s="288"/>
      <c r="E1543" s="126"/>
    </row>
    <row r="1544" spans="2:5">
      <c r="B1544" s="286"/>
      <c r="C1544" s="287"/>
      <c r="D1544" s="288"/>
      <c r="E1544" s="126"/>
    </row>
    <row r="1545" spans="2:5">
      <c r="B1545" s="286"/>
      <c r="C1545" s="287"/>
      <c r="D1545" s="288"/>
      <c r="E1545" s="126"/>
    </row>
    <row r="1546" spans="2:5">
      <c r="B1546" s="286"/>
      <c r="C1546" s="287"/>
      <c r="D1546" s="288"/>
      <c r="E1546" s="126"/>
    </row>
    <row r="1547" spans="2:5">
      <c r="B1547" s="286"/>
      <c r="C1547" s="287"/>
      <c r="D1547" s="288"/>
      <c r="E1547" s="126"/>
    </row>
    <row r="1548" spans="2:5">
      <c r="B1548" s="286"/>
      <c r="C1548" s="287"/>
      <c r="D1548" s="288"/>
      <c r="E1548" s="126"/>
    </row>
    <row r="1549" spans="2:5">
      <c r="B1549" s="286"/>
      <c r="C1549" s="287"/>
      <c r="D1549" s="288"/>
      <c r="E1549" s="126"/>
    </row>
    <row r="1550" spans="2:5">
      <c r="B1550" s="286"/>
      <c r="C1550" s="287"/>
      <c r="D1550" s="288"/>
      <c r="E1550" s="126"/>
    </row>
    <row r="1551" spans="2:5">
      <c r="B1551" s="286"/>
      <c r="C1551" s="287"/>
      <c r="D1551" s="288"/>
      <c r="E1551" s="126"/>
    </row>
    <row r="1552" spans="2:5">
      <c r="B1552" s="286"/>
      <c r="C1552" s="287"/>
      <c r="D1552" s="288"/>
      <c r="E1552" s="126"/>
    </row>
    <row r="1553" spans="2:5">
      <c r="B1553" s="286"/>
      <c r="C1553" s="287"/>
      <c r="D1553" s="288"/>
      <c r="E1553" s="126"/>
    </row>
    <row r="1554" spans="2:5">
      <c r="B1554" s="286"/>
      <c r="C1554" s="287"/>
      <c r="D1554" s="288"/>
      <c r="E1554" s="126"/>
    </row>
    <row r="1555" spans="2:5">
      <c r="B1555" s="286"/>
      <c r="C1555" s="287"/>
      <c r="D1555" s="288"/>
      <c r="E1555" s="126"/>
    </row>
    <row r="1556" spans="2:5">
      <c r="B1556" s="286"/>
      <c r="C1556" s="287"/>
      <c r="D1556" s="288"/>
      <c r="E1556" s="126"/>
    </row>
    <row r="1557" spans="2:5">
      <c r="B1557" s="286"/>
      <c r="C1557" s="287"/>
      <c r="D1557" s="288"/>
      <c r="E1557" s="126"/>
    </row>
    <row r="1558" spans="2:5">
      <c r="B1558" s="286"/>
      <c r="C1558" s="287"/>
      <c r="D1558" s="288"/>
      <c r="E1558" s="126"/>
    </row>
    <row r="1559" spans="2:5">
      <c r="B1559" s="286"/>
      <c r="C1559" s="287"/>
      <c r="D1559" s="288"/>
      <c r="E1559" s="126"/>
    </row>
    <row r="1560" spans="2:5">
      <c r="B1560" s="286"/>
      <c r="C1560" s="287"/>
      <c r="D1560" s="288"/>
      <c r="E1560" s="126"/>
    </row>
    <row r="1561" spans="2:5">
      <c r="B1561" s="286"/>
      <c r="C1561" s="287"/>
      <c r="D1561" s="288"/>
      <c r="E1561" s="126"/>
    </row>
    <row r="1562" spans="2:5">
      <c r="B1562" s="286"/>
      <c r="C1562" s="287"/>
      <c r="D1562" s="288"/>
      <c r="E1562" s="126"/>
    </row>
    <row r="1563" spans="2:5">
      <c r="B1563" s="286"/>
      <c r="C1563" s="287"/>
      <c r="D1563" s="288"/>
      <c r="E1563" s="126"/>
    </row>
    <row r="1564" spans="2:5">
      <c r="B1564" s="286"/>
      <c r="C1564" s="287"/>
      <c r="D1564" s="288"/>
      <c r="E1564" s="126"/>
    </row>
    <row r="1565" spans="2:5">
      <c r="B1565" s="286"/>
      <c r="C1565" s="287"/>
      <c r="D1565" s="288"/>
      <c r="E1565" s="126"/>
    </row>
    <row r="1566" spans="2:5">
      <c r="B1566" s="286"/>
      <c r="C1566" s="287"/>
      <c r="D1566" s="288"/>
      <c r="E1566" s="126"/>
    </row>
    <row r="1567" spans="2:5">
      <c r="B1567" s="286"/>
      <c r="C1567" s="287"/>
      <c r="D1567" s="288"/>
      <c r="E1567" s="126"/>
    </row>
    <row r="1568" spans="2:5">
      <c r="B1568" s="286"/>
      <c r="C1568" s="287"/>
      <c r="D1568" s="288"/>
      <c r="E1568" s="126"/>
    </row>
    <row r="1569" spans="2:5">
      <c r="B1569" s="286"/>
      <c r="C1569" s="287"/>
      <c r="D1569" s="288"/>
      <c r="E1569" s="126"/>
    </row>
    <row r="1570" spans="2:5">
      <c r="B1570" s="286"/>
      <c r="C1570" s="287"/>
      <c r="D1570" s="288"/>
      <c r="E1570" s="126"/>
    </row>
    <row r="1571" spans="2:5">
      <c r="B1571" s="286"/>
      <c r="C1571" s="287"/>
      <c r="D1571" s="288"/>
      <c r="E1571" s="126"/>
    </row>
    <row r="1572" spans="2:5">
      <c r="B1572" s="286"/>
      <c r="C1572" s="287"/>
      <c r="D1572" s="288"/>
      <c r="E1572" s="126"/>
    </row>
    <row r="1573" spans="2:5">
      <c r="B1573" s="286"/>
      <c r="C1573" s="287"/>
      <c r="D1573" s="288"/>
      <c r="E1573" s="126"/>
    </row>
    <row r="1574" spans="2:5">
      <c r="B1574" s="286"/>
      <c r="C1574" s="287"/>
      <c r="D1574" s="288"/>
      <c r="E1574" s="126"/>
    </row>
    <row r="1575" spans="2:5">
      <c r="B1575" s="286"/>
      <c r="C1575" s="287"/>
      <c r="D1575" s="288"/>
      <c r="E1575" s="126"/>
    </row>
    <row r="1576" spans="2:5">
      <c r="B1576" s="286"/>
      <c r="C1576" s="287"/>
      <c r="D1576" s="288"/>
      <c r="E1576" s="126"/>
    </row>
    <row r="1577" spans="2:5">
      <c r="B1577" s="286"/>
      <c r="C1577" s="287"/>
      <c r="D1577" s="288"/>
      <c r="E1577" s="126"/>
    </row>
    <row r="1578" spans="2:5">
      <c r="B1578" s="286"/>
      <c r="C1578" s="287"/>
      <c r="D1578" s="288"/>
      <c r="E1578" s="126"/>
    </row>
    <row r="1579" spans="2:5">
      <c r="B1579" s="286"/>
      <c r="C1579" s="287"/>
      <c r="D1579" s="288"/>
      <c r="E1579" s="126"/>
    </row>
    <row r="1580" spans="2:5">
      <c r="B1580" s="286"/>
      <c r="C1580" s="287"/>
      <c r="D1580" s="288"/>
      <c r="E1580" s="126"/>
    </row>
    <row r="1581" spans="2:5">
      <c r="B1581" s="286"/>
      <c r="C1581" s="287"/>
      <c r="D1581" s="288"/>
      <c r="E1581" s="126"/>
    </row>
    <row r="1582" spans="2:5">
      <c r="B1582" s="286"/>
      <c r="C1582" s="287"/>
      <c r="D1582" s="288"/>
      <c r="E1582" s="126"/>
    </row>
    <row r="1583" spans="2:5">
      <c r="B1583" s="286"/>
      <c r="C1583" s="287"/>
      <c r="D1583" s="288"/>
      <c r="E1583" s="126"/>
    </row>
    <row r="1584" spans="2:5">
      <c r="B1584" s="286"/>
      <c r="C1584" s="287"/>
      <c r="D1584" s="288"/>
      <c r="E1584" s="126"/>
    </row>
    <row r="1585" spans="2:5">
      <c r="B1585" s="286"/>
      <c r="C1585" s="287"/>
      <c r="D1585" s="288"/>
      <c r="E1585" s="126"/>
    </row>
    <row r="1586" spans="2:5">
      <c r="B1586" s="286"/>
      <c r="C1586" s="287"/>
      <c r="D1586" s="288"/>
      <c r="E1586" s="126"/>
    </row>
    <row r="1587" spans="2:5">
      <c r="B1587" s="286"/>
      <c r="C1587" s="287"/>
      <c r="D1587" s="288"/>
      <c r="E1587" s="126"/>
    </row>
    <row r="1588" spans="2:5">
      <c r="B1588" s="286"/>
      <c r="C1588" s="287"/>
      <c r="D1588" s="288"/>
      <c r="E1588" s="126"/>
    </row>
    <row r="1589" spans="2:5">
      <c r="B1589" s="286"/>
      <c r="C1589" s="287"/>
      <c r="D1589" s="288"/>
      <c r="E1589" s="126"/>
    </row>
    <row r="1590" spans="2:5">
      <c r="B1590" s="286"/>
      <c r="C1590" s="287"/>
      <c r="D1590" s="288"/>
      <c r="E1590" s="126"/>
    </row>
    <row r="1591" spans="2:5">
      <c r="B1591" s="286"/>
      <c r="C1591" s="287"/>
      <c r="D1591" s="288"/>
      <c r="E1591" s="126"/>
    </row>
    <row r="1592" spans="2:5">
      <c r="B1592" s="286"/>
      <c r="C1592" s="287"/>
      <c r="D1592" s="288"/>
      <c r="E1592" s="126"/>
    </row>
    <row r="1593" spans="2:5">
      <c r="B1593" s="286"/>
      <c r="C1593" s="287"/>
      <c r="D1593" s="288"/>
      <c r="E1593" s="126"/>
    </row>
    <row r="1594" spans="2:5">
      <c r="B1594" s="286"/>
      <c r="C1594" s="287"/>
      <c r="D1594" s="288"/>
      <c r="E1594" s="126"/>
    </row>
    <row r="1595" spans="2:5">
      <c r="B1595" s="286"/>
      <c r="C1595" s="287"/>
      <c r="D1595" s="288"/>
      <c r="E1595" s="126"/>
    </row>
    <row r="1596" spans="2:5">
      <c r="B1596" s="286"/>
      <c r="C1596" s="287"/>
      <c r="D1596" s="288"/>
      <c r="E1596" s="126"/>
    </row>
    <row r="1597" spans="2:5">
      <c r="B1597" s="286"/>
      <c r="C1597" s="287"/>
      <c r="D1597" s="288"/>
      <c r="E1597" s="126"/>
    </row>
    <row r="1598" spans="2:5">
      <c r="B1598" s="286"/>
      <c r="C1598" s="287"/>
      <c r="D1598" s="288"/>
      <c r="E1598" s="126"/>
    </row>
    <row r="1599" spans="2:5">
      <c r="B1599" s="286"/>
      <c r="C1599" s="287"/>
      <c r="D1599" s="288"/>
      <c r="E1599" s="126"/>
    </row>
    <row r="1600" spans="2:5">
      <c r="B1600" s="286"/>
      <c r="C1600" s="287"/>
      <c r="D1600" s="288"/>
      <c r="E1600" s="126"/>
    </row>
    <row r="1601" spans="2:5">
      <c r="B1601" s="286"/>
      <c r="C1601" s="287"/>
      <c r="D1601" s="288"/>
      <c r="E1601" s="126"/>
    </row>
    <row r="1602" spans="2:5">
      <c r="B1602" s="286"/>
      <c r="C1602" s="287"/>
      <c r="D1602" s="288"/>
      <c r="E1602" s="126"/>
    </row>
    <row r="1603" spans="2:5">
      <c r="B1603" s="286"/>
      <c r="C1603" s="287"/>
      <c r="D1603" s="288"/>
      <c r="E1603" s="126"/>
    </row>
    <row r="1604" spans="2:5">
      <c r="B1604" s="286"/>
      <c r="C1604" s="287"/>
      <c r="D1604" s="288"/>
      <c r="E1604" s="126"/>
    </row>
    <row r="1605" spans="2:5">
      <c r="B1605" s="286"/>
      <c r="C1605" s="287"/>
      <c r="D1605" s="288"/>
      <c r="E1605" s="126"/>
    </row>
    <row r="1606" spans="2:5">
      <c r="B1606" s="286"/>
      <c r="C1606" s="287"/>
      <c r="D1606" s="288"/>
      <c r="E1606" s="126"/>
    </row>
    <row r="1607" spans="2:5">
      <c r="B1607" s="286"/>
      <c r="C1607" s="287"/>
      <c r="D1607" s="288"/>
      <c r="E1607" s="126"/>
    </row>
    <row r="1608" spans="2:5">
      <c r="B1608" s="286"/>
      <c r="C1608" s="287"/>
      <c r="D1608" s="288"/>
      <c r="E1608" s="126"/>
    </row>
    <row r="1609" spans="2:5">
      <c r="B1609" s="286"/>
      <c r="C1609" s="287"/>
      <c r="D1609" s="288"/>
      <c r="E1609" s="126"/>
    </row>
    <row r="1610" spans="2:5">
      <c r="B1610" s="286"/>
      <c r="C1610" s="287"/>
      <c r="D1610" s="288"/>
      <c r="E1610" s="126"/>
    </row>
    <row r="1611" spans="2:5">
      <c r="B1611" s="286"/>
      <c r="C1611" s="287"/>
      <c r="D1611" s="288"/>
      <c r="E1611" s="126"/>
    </row>
    <row r="1612" spans="2:5">
      <c r="B1612" s="286"/>
      <c r="C1612" s="287"/>
      <c r="D1612" s="288"/>
      <c r="E1612" s="126"/>
    </row>
    <row r="1613" spans="2:5">
      <c r="B1613" s="286"/>
      <c r="C1613" s="287"/>
      <c r="D1613" s="288"/>
      <c r="E1613" s="126"/>
    </row>
    <row r="1614" spans="2:5">
      <c r="B1614" s="286"/>
      <c r="C1614" s="287"/>
      <c r="D1614" s="288"/>
      <c r="E1614" s="126"/>
    </row>
    <row r="1615" spans="2:5">
      <c r="B1615" s="286"/>
      <c r="C1615" s="287"/>
      <c r="D1615" s="288"/>
      <c r="E1615" s="126"/>
    </row>
    <row r="1616" spans="2:5">
      <c r="B1616" s="286"/>
      <c r="C1616" s="287"/>
      <c r="D1616" s="288"/>
      <c r="E1616" s="126"/>
    </row>
    <row r="1617" spans="2:5">
      <c r="B1617" s="286"/>
      <c r="C1617" s="287"/>
      <c r="D1617" s="288"/>
      <c r="E1617" s="126"/>
    </row>
    <row r="1618" spans="2:5">
      <c r="B1618" s="286"/>
      <c r="C1618" s="287"/>
      <c r="D1618" s="288"/>
      <c r="E1618" s="126"/>
    </row>
    <row r="1619" spans="2:5">
      <c r="B1619" s="286"/>
      <c r="C1619" s="287"/>
      <c r="D1619" s="288"/>
      <c r="E1619" s="126"/>
    </row>
    <row r="1620" spans="2:5">
      <c r="B1620" s="286"/>
      <c r="C1620" s="287"/>
      <c r="D1620" s="288"/>
      <c r="E1620" s="126"/>
    </row>
    <row r="1621" spans="2:5">
      <c r="B1621" s="286"/>
      <c r="C1621" s="287"/>
      <c r="D1621" s="288"/>
      <c r="E1621" s="126"/>
    </row>
    <row r="1622" spans="2:5">
      <c r="B1622" s="286"/>
      <c r="C1622" s="287"/>
      <c r="D1622" s="288"/>
      <c r="E1622" s="126"/>
    </row>
    <row r="1623" spans="2:5">
      <c r="B1623" s="286"/>
      <c r="C1623" s="287"/>
      <c r="D1623" s="288"/>
      <c r="E1623" s="126"/>
    </row>
    <row r="1624" spans="2:5">
      <c r="B1624" s="286"/>
      <c r="C1624" s="287"/>
      <c r="D1624" s="288"/>
      <c r="E1624" s="126"/>
    </row>
    <row r="1625" spans="2:5">
      <c r="B1625" s="286"/>
      <c r="C1625" s="287"/>
      <c r="D1625" s="288"/>
      <c r="E1625" s="126"/>
    </row>
    <row r="1626" spans="2:5">
      <c r="B1626" s="286"/>
      <c r="C1626" s="287"/>
      <c r="D1626" s="288"/>
      <c r="E1626" s="126"/>
    </row>
    <row r="1627" spans="2:5">
      <c r="B1627" s="286"/>
      <c r="C1627" s="287"/>
      <c r="D1627" s="288"/>
      <c r="E1627" s="126"/>
    </row>
    <row r="1628" spans="2:5">
      <c r="B1628" s="286"/>
      <c r="C1628" s="287"/>
      <c r="D1628" s="288"/>
      <c r="E1628" s="126"/>
    </row>
    <row r="1629" spans="2:5">
      <c r="B1629" s="286"/>
      <c r="C1629" s="287"/>
      <c r="D1629" s="288"/>
      <c r="E1629" s="126"/>
    </row>
    <row r="1630" spans="2:5">
      <c r="B1630" s="286"/>
      <c r="C1630" s="287"/>
      <c r="D1630" s="288"/>
      <c r="E1630" s="126"/>
    </row>
    <row r="1631" spans="2:5">
      <c r="B1631" s="286"/>
      <c r="C1631" s="287"/>
      <c r="D1631" s="288"/>
      <c r="E1631" s="126"/>
    </row>
    <row r="1632" spans="2:5">
      <c r="B1632" s="286"/>
      <c r="C1632" s="287"/>
      <c r="D1632" s="288"/>
      <c r="E1632" s="126"/>
    </row>
    <row r="1633" spans="2:5">
      <c r="B1633" s="286"/>
      <c r="C1633" s="287"/>
      <c r="D1633" s="288"/>
      <c r="E1633" s="126"/>
    </row>
    <row r="1634" spans="2:5">
      <c r="B1634" s="286"/>
      <c r="C1634" s="287"/>
      <c r="D1634" s="288"/>
      <c r="E1634" s="126"/>
    </row>
    <row r="1635" spans="2:5">
      <c r="B1635" s="286"/>
      <c r="C1635" s="287"/>
      <c r="D1635" s="288"/>
      <c r="E1635" s="126"/>
    </row>
    <row r="1636" spans="2:5">
      <c r="B1636" s="286"/>
      <c r="C1636" s="287"/>
      <c r="D1636" s="288"/>
      <c r="E1636" s="126"/>
    </row>
    <row r="1637" spans="2:5">
      <c r="B1637" s="286"/>
      <c r="C1637" s="287"/>
      <c r="D1637" s="288"/>
      <c r="E1637" s="126"/>
    </row>
    <row r="1638" spans="2:5">
      <c r="B1638" s="286"/>
      <c r="C1638" s="287"/>
      <c r="D1638" s="288"/>
      <c r="E1638" s="126"/>
    </row>
    <row r="1639" spans="2:5">
      <c r="B1639" s="286"/>
      <c r="C1639" s="287"/>
      <c r="D1639" s="288"/>
      <c r="E1639" s="126"/>
    </row>
    <row r="1640" spans="2:5">
      <c r="B1640" s="286"/>
      <c r="C1640" s="287"/>
      <c r="D1640" s="288"/>
      <c r="E1640" s="126"/>
    </row>
    <row r="1641" spans="2:5">
      <c r="B1641" s="286"/>
      <c r="C1641" s="287"/>
      <c r="D1641" s="288"/>
      <c r="E1641" s="126"/>
    </row>
    <row r="1642" spans="2:5">
      <c r="B1642" s="286"/>
      <c r="C1642" s="287"/>
      <c r="D1642" s="288"/>
      <c r="E1642" s="126"/>
    </row>
    <row r="1643" spans="2:5">
      <c r="B1643" s="286"/>
      <c r="C1643" s="287"/>
      <c r="D1643" s="288"/>
      <c r="E1643" s="126"/>
    </row>
    <row r="1644" spans="2:5">
      <c r="B1644" s="286"/>
      <c r="C1644" s="287"/>
      <c r="D1644" s="288"/>
      <c r="E1644" s="126"/>
    </row>
    <row r="1645" spans="2:5">
      <c r="B1645" s="286"/>
      <c r="C1645" s="287"/>
      <c r="D1645" s="288"/>
      <c r="E1645" s="126"/>
    </row>
    <row r="1646" spans="2:5">
      <c r="B1646" s="286"/>
      <c r="C1646" s="287"/>
      <c r="D1646" s="288"/>
      <c r="E1646" s="126"/>
    </row>
    <row r="1647" spans="2:5">
      <c r="B1647" s="286"/>
      <c r="C1647" s="287"/>
      <c r="D1647" s="288"/>
      <c r="E1647" s="126"/>
    </row>
    <row r="1648" spans="2:5">
      <c r="B1648" s="286"/>
      <c r="C1648" s="287"/>
      <c r="D1648" s="288"/>
      <c r="E1648" s="126"/>
    </row>
    <row r="1649" spans="2:5">
      <c r="B1649" s="286"/>
      <c r="C1649" s="287"/>
      <c r="D1649" s="288"/>
      <c r="E1649" s="126"/>
    </row>
    <row r="1650" spans="2:5">
      <c r="B1650" s="286"/>
      <c r="C1650" s="287"/>
      <c r="D1650" s="288"/>
      <c r="E1650" s="126"/>
    </row>
    <row r="1651" spans="2:5">
      <c r="B1651" s="286"/>
      <c r="C1651" s="287"/>
      <c r="D1651" s="288"/>
      <c r="E1651" s="126"/>
    </row>
    <row r="1652" spans="2:5">
      <c r="B1652" s="286"/>
      <c r="C1652" s="287"/>
      <c r="D1652" s="288"/>
      <c r="E1652" s="126"/>
    </row>
    <row r="1653" spans="2:5">
      <c r="B1653" s="286"/>
      <c r="C1653" s="287"/>
      <c r="D1653" s="288"/>
      <c r="E1653" s="126"/>
    </row>
    <row r="1654" spans="2:5">
      <c r="B1654" s="286"/>
      <c r="C1654" s="287"/>
      <c r="D1654" s="288"/>
      <c r="E1654" s="126"/>
    </row>
    <row r="1655" spans="2:5">
      <c r="B1655" s="286"/>
      <c r="C1655" s="287"/>
      <c r="D1655" s="288"/>
      <c r="E1655" s="126"/>
    </row>
    <row r="1656" spans="2:5">
      <c r="B1656" s="286"/>
      <c r="C1656" s="287"/>
      <c r="D1656" s="288"/>
      <c r="E1656" s="126"/>
    </row>
    <row r="1657" spans="2:5">
      <c r="B1657" s="286"/>
      <c r="C1657" s="287"/>
      <c r="D1657" s="288"/>
      <c r="E1657" s="126"/>
    </row>
    <row r="1658" spans="2:5">
      <c r="B1658" s="286"/>
      <c r="C1658" s="287"/>
      <c r="D1658" s="288"/>
      <c r="E1658" s="126"/>
    </row>
    <row r="1659" spans="2:5">
      <c r="B1659" s="286"/>
      <c r="C1659" s="287"/>
      <c r="D1659" s="288"/>
      <c r="E1659" s="126"/>
    </row>
    <row r="1660" spans="2:5">
      <c r="B1660" s="286"/>
      <c r="C1660" s="287"/>
      <c r="D1660" s="288"/>
      <c r="E1660" s="126"/>
    </row>
    <row r="1661" spans="2:5">
      <c r="B1661" s="286"/>
      <c r="C1661" s="287"/>
      <c r="D1661" s="288"/>
      <c r="E1661" s="126"/>
    </row>
    <row r="1662" spans="2:5">
      <c r="B1662" s="286"/>
      <c r="C1662" s="287"/>
      <c r="D1662" s="288"/>
      <c r="E1662" s="126"/>
    </row>
    <row r="1663" spans="2:5">
      <c r="B1663" s="286"/>
      <c r="C1663" s="287"/>
      <c r="D1663" s="288"/>
      <c r="E1663" s="126"/>
    </row>
    <row r="1664" spans="2:5">
      <c r="B1664" s="286"/>
      <c r="C1664" s="287"/>
      <c r="D1664" s="288"/>
      <c r="E1664" s="126"/>
    </row>
    <row r="1665" spans="2:5">
      <c r="B1665" s="286"/>
      <c r="C1665" s="287"/>
      <c r="D1665" s="288"/>
      <c r="E1665" s="126"/>
    </row>
    <row r="1666" spans="2:5">
      <c r="B1666" s="286"/>
      <c r="C1666" s="287"/>
      <c r="D1666" s="288"/>
      <c r="E1666" s="126"/>
    </row>
    <row r="1667" spans="2:5">
      <c r="B1667" s="286"/>
      <c r="C1667" s="287"/>
      <c r="D1667" s="288"/>
      <c r="E1667" s="126"/>
    </row>
    <row r="1668" spans="2:5">
      <c r="B1668" s="286"/>
      <c r="C1668" s="287"/>
      <c r="D1668" s="288"/>
      <c r="E1668" s="126"/>
    </row>
    <row r="1669" spans="2:5">
      <c r="B1669" s="286"/>
      <c r="C1669" s="287"/>
      <c r="D1669" s="288"/>
      <c r="E1669" s="126"/>
    </row>
    <row r="1670" spans="2:5">
      <c r="B1670" s="286"/>
      <c r="C1670" s="287"/>
      <c r="D1670" s="288"/>
      <c r="E1670" s="126"/>
    </row>
    <row r="1671" spans="2:5">
      <c r="B1671" s="286"/>
      <c r="C1671" s="287"/>
      <c r="D1671" s="288"/>
      <c r="E1671" s="126"/>
    </row>
    <row r="1672" spans="2:5">
      <c r="B1672" s="286"/>
      <c r="C1672" s="287"/>
      <c r="D1672" s="288"/>
      <c r="E1672" s="126"/>
    </row>
    <row r="1673" spans="2:5">
      <c r="B1673" s="286"/>
      <c r="C1673" s="287"/>
      <c r="D1673" s="288"/>
      <c r="E1673" s="126"/>
    </row>
    <row r="1674" spans="2:5">
      <c r="B1674" s="286"/>
      <c r="C1674" s="287"/>
      <c r="D1674" s="288"/>
      <c r="E1674" s="126"/>
    </row>
    <row r="1675" spans="2:5">
      <c r="B1675" s="286"/>
      <c r="C1675" s="287"/>
      <c r="D1675" s="288"/>
      <c r="E1675" s="126"/>
    </row>
    <row r="1676" spans="2:5">
      <c r="B1676" s="286"/>
      <c r="C1676" s="287"/>
      <c r="D1676" s="288"/>
      <c r="E1676" s="126"/>
    </row>
    <row r="1677" spans="2:5" ht="14.4" thickBot="1">
      <c r="B1677" s="286"/>
      <c r="C1677" s="287"/>
      <c r="D1677" s="288"/>
      <c r="E1677" s="126"/>
    </row>
    <row r="1678" spans="2:5" ht="14.4" thickBot="1">
      <c r="B1678" s="290"/>
      <c r="C1678" s="291"/>
      <c r="D1678" s="292"/>
      <c r="E1678" s="293"/>
    </row>
  </sheetData>
  <autoFilter ref="B3:E1429" xr:uid="{B643953E-4D09-4898-932B-4C6CE8E8957B}"/>
  <pageMargins left="0.7" right="0.7" top="0.75" bottom="0.75" header="0.3" footer="0.3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CBF97-FC41-4C74-86C3-24EACE768862}">
  <dimension ref="B1:E127"/>
  <sheetViews>
    <sheetView showGridLines="0" workbookViewId="0">
      <pane ySplit="4" topLeftCell="A45" activePane="bottomLeft" state="frozen"/>
      <selection activeCell="B1" sqref="B1"/>
      <selection pane="bottomLeft" activeCell="B1" sqref="B1"/>
    </sheetView>
  </sheetViews>
  <sheetFormatPr baseColWidth="10" defaultColWidth="11.5546875" defaultRowHeight="13.8"/>
  <cols>
    <col min="1" max="1" width="11.5546875" style="4"/>
    <col min="2" max="2" width="5" style="4" customWidth="1"/>
    <col min="3" max="3" width="13" style="4" bestFit="1" customWidth="1"/>
    <col min="4" max="4" width="49.88671875" style="4" customWidth="1"/>
    <col min="5" max="5" width="17.88671875" style="4" bestFit="1" customWidth="1"/>
    <col min="6" max="16384" width="11.5546875" style="4"/>
  </cols>
  <sheetData>
    <row r="1" spans="2:5">
      <c r="B1" s="14" t="s">
        <v>6532</v>
      </c>
    </row>
    <row r="3" spans="2:5">
      <c r="B3" s="14" t="s">
        <v>6533</v>
      </c>
    </row>
    <row r="4" spans="2:5">
      <c r="B4" s="161" t="s">
        <v>406</v>
      </c>
      <c r="C4" s="161" t="s">
        <v>3</v>
      </c>
      <c r="D4" s="161" t="s">
        <v>6534</v>
      </c>
      <c r="E4" s="161" t="s">
        <v>5978</v>
      </c>
    </row>
    <row r="5" spans="2:5">
      <c r="B5" s="121">
        <v>1</v>
      </c>
      <c r="C5" s="122" t="s">
        <v>455</v>
      </c>
      <c r="D5" s="188" t="s">
        <v>6535</v>
      </c>
      <c r="E5" s="123">
        <v>49623991</v>
      </c>
    </row>
    <row r="6" spans="2:5">
      <c r="B6" s="121">
        <v>2</v>
      </c>
      <c r="C6" s="122" t="s">
        <v>520</v>
      </c>
      <c r="D6" s="188" t="s">
        <v>4962</v>
      </c>
      <c r="E6" s="123">
        <v>12942908</v>
      </c>
    </row>
    <row r="7" spans="2:5">
      <c r="B7" s="121">
        <v>3</v>
      </c>
      <c r="C7" s="122" t="s">
        <v>108</v>
      </c>
      <c r="D7" s="188" t="s">
        <v>6536</v>
      </c>
      <c r="E7" s="124">
        <v>75000</v>
      </c>
    </row>
    <row r="8" spans="2:5">
      <c r="B8" s="121">
        <v>4</v>
      </c>
      <c r="C8" s="122" t="s">
        <v>329</v>
      </c>
      <c r="D8" s="188" t="s">
        <v>6537</v>
      </c>
      <c r="E8" s="124">
        <v>44037</v>
      </c>
    </row>
    <row r="9" spans="2:5">
      <c r="B9" s="121">
        <v>5</v>
      </c>
      <c r="C9" s="122" t="s">
        <v>309</v>
      </c>
      <c r="D9" s="188" t="s">
        <v>6538</v>
      </c>
      <c r="E9" s="124">
        <v>10000</v>
      </c>
    </row>
    <row r="10" spans="2:5">
      <c r="B10" s="121">
        <v>6</v>
      </c>
      <c r="C10" s="122" t="s">
        <v>610</v>
      </c>
      <c r="D10" s="188" t="s">
        <v>6539</v>
      </c>
      <c r="E10" s="123">
        <v>204500</v>
      </c>
    </row>
    <row r="11" spans="2:5">
      <c r="B11" s="121">
        <v>7</v>
      </c>
      <c r="C11" s="122" t="s">
        <v>76</v>
      </c>
      <c r="D11" s="188" t="s">
        <v>6540</v>
      </c>
      <c r="E11" s="124">
        <v>14059890</v>
      </c>
    </row>
    <row r="12" spans="2:5">
      <c r="B12" s="121">
        <v>8</v>
      </c>
      <c r="C12" s="122" t="s">
        <v>462</v>
      </c>
      <c r="D12" s="188" t="s">
        <v>6541</v>
      </c>
      <c r="E12" s="124">
        <v>397543078</v>
      </c>
    </row>
    <row r="13" spans="2:5">
      <c r="B13" s="121">
        <v>9</v>
      </c>
      <c r="C13" s="122" t="s">
        <v>491</v>
      </c>
      <c r="D13" s="188" t="s">
        <v>6542</v>
      </c>
      <c r="E13" s="124">
        <v>724537</v>
      </c>
    </row>
    <row r="14" spans="2:5">
      <c r="B14" s="121">
        <v>10</v>
      </c>
      <c r="C14" s="122" t="s">
        <v>528</v>
      </c>
      <c r="D14" s="188" t="s">
        <v>6543</v>
      </c>
      <c r="E14" s="124">
        <v>1156319605</v>
      </c>
    </row>
    <row r="15" spans="2:5">
      <c r="B15" s="121">
        <v>11</v>
      </c>
      <c r="C15" s="122" t="s">
        <v>621</v>
      </c>
      <c r="D15" s="188" t="s">
        <v>6544</v>
      </c>
      <c r="E15" s="124">
        <v>2500000</v>
      </c>
    </row>
    <row r="16" spans="2:5">
      <c r="B16" s="121">
        <v>12</v>
      </c>
      <c r="C16" s="122" t="s">
        <v>459</v>
      </c>
      <c r="D16" s="188" t="s">
        <v>6545</v>
      </c>
      <c r="E16" s="124">
        <v>260327724</v>
      </c>
    </row>
    <row r="17" spans="2:5">
      <c r="B17" s="121">
        <v>13</v>
      </c>
      <c r="C17" s="122" t="s">
        <v>530</v>
      </c>
      <c r="D17" s="188" t="s">
        <v>6546</v>
      </c>
      <c r="E17" s="124">
        <v>139949338</v>
      </c>
    </row>
    <row r="18" spans="2:5">
      <c r="B18" s="121">
        <v>14</v>
      </c>
      <c r="C18" s="122" t="s">
        <v>408</v>
      </c>
      <c r="D18" s="188" t="s">
        <v>409</v>
      </c>
      <c r="E18" s="124">
        <v>184526571</v>
      </c>
    </row>
    <row r="19" spans="2:5">
      <c r="B19" s="121">
        <v>15</v>
      </c>
      <c r="C19" s="122" t="s">
        <v>410</v>
      </c>
      <c r="D19" s="188" t="s">
        <v>411</v>
      </c>
      <c r="E19" s="124">
        <v>74539552</v>
      </c>
    </row>
    <row r="20" spans="2:5">
      <c r="B20" s="121">
        <v>16</v>
      </c>
      <c r="C20" s="122" t="s">
        <v>412</v>
      </c>
      <c r="D20" s="188" t="s">
        <v>413</v>
      </c>
      <c r="E20" s="124">
        <v>40444750</v>
      </c>
    </row>
    <row r="21" spans="2:5">
      <c r="B21" s="121">
        <v>17</v>
      </c>
      <c r="C21" s="122" t="s">
        <v>414</v>
      </c>
      <c r="D21" s="188" t="s">
        <v>415</v>
      </c>
      <c r="E21" s="124">
        <v>299814447</v>
      </c>
    </row>
    <row r="22" spans="2:5">
      <c r="B22" s="121">
        <v>18</v>
      </c>
      <c r="C22" s="122" t="s">
        <v>416</v>
      </c>
      <c r="D22" s="188" t="s">
        <v>417</v>
      </c>
      <c r="E22" s="124">
        <v>5190915</v>
      </c>
    </row>
    <row r="23" spans="2:5">
      <c r="B23" s="121">
        <v>19</v>
      </c>
      <c r="C23" s="122" t="s">
        <v>418</v>
      </c>
      <c r="D23" s="188" t="s">
        <v>419</v>
      </c>
      <c r="E23" s="124">
        <v>482696050</v>
      </c>
    </row>
    <row r="24" spans="2:5">
      <c r="B24" s="121">
        <v>20</v>
      </c>
      <c r="C24" s="122" t="s">
        <v>420</v>
      </c>
      <c r="D24" s="188" t="s">
        <v>421</v>
      </c>
      <c r="E24" s="124">
        <v>168899398</v>
      </c>
    </row>
    <row r="25" spans="2:5">
      <c r="B25" s="121">
        <v>21</v>
      </c>
      <c r="C25" s="122" t="s">
        <v>422</v>
      </c>
      <c r="D25" s="188" t="s">
        <v>423</v>
      </c>
      <c r="E25" s="124">
        <v>48345734</v>
      </c>
    </row>
    <row r="26" spans="2:5">
      <c r="B26" s="121">
        <v>22</v>
      </c>
      <c r="C26" s="122" t="s">
        <v>424</v>
      </c>
      <c r="D26" s="188" t="s">
        <v>425</v>
      </c>
      <c r="E26" s="124">
        <v>1472000</v>
      </c>
    </row>
    <row r="27" spans="2:5">
      <c r="B27" s="121">
        <v>23</v>
      </c>
      <c r="C27" s="122" t="s">
        <v>426</v>
      </c>
      <c r="D27" s="188" t="s">
        <v>427</v>
      </c>
      <c r="E27" s="124">
        <v>140000</v>
      </c>
    </row>
    <row r="28" spans="2:5">
      <c r="B28" s="121">
        <v>24</v>
      </c>
      <c r="C28" s="122" t="s">
        <v>32</v>
      </c>
      <c r="D28" s="188" t="s">
        <v>6547</v>
      </c>
      <c r="E28" s="124">
        <v>1210671</v>
      </c>
    </row>
    <row r="29" spans="2:5">
      <c r="B29" s="121">
        <v>25</v>
      </c>
      <c r="C29" s="122" t="s">
        <v>428</v>
      </c>
      <c r="D29" s="188" t="s">
        <v>429</v>
      </c>
      <c r="E29" s="124">
        <v>254589</v>
      </c>
    </row>
    <row r="30" spans="2:5">
      <c r="B30" s="121">
        <v>26</v>
      </c>
      <c r="C30" s="122" t="s">
        <v>34</v>
      </c>
      <c r="D30" s="188" t="s">
        <v>6548</v>
      </c>
      <c r="E30" s="124">
        <v>1425814956</v>
      </c>
    </row>
    <row r="31" spans="2:5">
      <c r="B31" s="121">
        <v>27</v>
      </c>
      <c r="C31" s="122" t="s">
        <v>430</v>
      </c>
      <c r="D31" s="188" t="s">
        <v>431</v>
      </c>
      <c r="E31" s="124">
        <v>600000</v>
      </c>
    </row>
    <row r="32" spans="2:5">
      <c r="B32" s="121">
        <v>28</v>
      </c>
      <c r="C32" s="122" t="s">
        <v>50</v>
      </c>
      <c r="D32" s="188" t="s">
        <v>432</v>
      </c>
      <c r="E32" s="124">
        <v>114304642</v>
      </c>
    </row>
    <row r="33" spans="2:5">
      <c r="B33" s="121">
        <v>29</v>
      </c>
      <c r="C33" s="122" t="s">
        <v>433</v>
      </c>
      <c r="D33" s="188" t="s">
        <v>434</v>
      </c>
      <c r="E33" s="124">
        <v>2410438361</v>
      </c>
    </row>
    <row r="34" spans="2:5">
      <c r="B34" s="121">
        <v>30</v>
      </c>
      <c r="C34" s="122" t="s">
        <v>435</v>
      </c>
      <c r="D34" s="188" t="s">
        <v>436</v>
      </c>
      <c r="E34" s="124">
        <v>3350894863</v>
      </c>
    </row>
    <row r="35" spans="2:5">
      <c r="B35" s="121">
        <v>31</v>
      </c>
      <c r="C35" s="122" t="s">
        <v>437</v>
      </c>
      <c r="D35" s="188" t="s">
        <v>438</v>
      </c>
      <c r="E35" s="124">
        <v>622840</v>
      </c>
    </row>
    <row r="36" spans="2:5">
      <c r="B36" s="121">
        <v>32</v>
      </c>
      <c r="C36" s="122" t="s">
        <v>439</v>
      </c>
      <c r="D36" s="188" t="s">
        <v>440</v>
      </c>
      <c r="E36" s="124">
        <v>3371885935</v>
      </c>
    </row>
    <row r="37" spans="2:5">
      <c r="B37" s="121">
        <v>33</v>
      </c>
      <c r="C37" s="122" t="s">
        <v>441</v>
      </c>
      <c r="D37" s="188" t="s">
        <v>442</v>
      </c>
      <c r="E37" s="124">
        <v>90000</v>
      </c>
    </row>
    <row r="38" spans="2:5">
      <c r="B38" s="121">
        <v>34</v>
      </c>
      <c r="C38" s="122" t="s">
        <v>443</v>
      </c>
      <c r="D38" s="188" t="s">
        <v>444</v>
      </c>
      <c r="E38" s="124">
        <v>40000</v>
      </c>
    </row>
    <row r="39" spans="2:5">
      <c r="B39" s="121">
        <v>35</v>
      </c>
      <c r="C39" s="122" t="s">
        <v>446</v>
      </c>
      <c r="D39" s="188" t="s">
        <v>447</v>
      </c>
      <c r="E39" s="124">
        <v>16900081</v>
      </c>
    </row>
    <row r="40" spans="2:5">
      <c r="B40" s="121">
        <v>36</v>
      </c>
      <c r="C40" s="122" t="s">
        <v>448</v>
      </c>
      <c r="D40" s="188" t="s">
        <v>449</v>
      </c>
      <c r="E40" s="124">
        <v>575000</v>
      </c>
    </row>
    <row r="41" spans="2:5">
      <c r="B41" s="121">
        <v>37</v>
      </c>
      <c r="C41" s="122" t="s">
        <v>450</v>
      </c>
      <c r="D41" s="188" t="s">
        <v>451</v>
      </c>
      <c r="E41" s="124">
        <v>166181589</v>
      </c>
    </row>
    <row r="42" spans="2:5">
      <c r="B42" s="121">
        <v>38</v>
      </c>
      <c r="C42" s="122" t="s">
        <v>83</v>
      </c>
      <c r="D42" s="188" t="s">
        <v>452</v>
      </c>
      <c r="E42" s="124">
        <v>2433193</v>
      </c>
    </row>
    <row r="43" spans="2:5">
      <c r="B43" s="121">
        <v>39</v>
      </c>
      <c r="C43" s="122" t="s">
        <v>88</v>
      </c>
      <c r="D43" s="188" t="s">
        <v>453</v>
      </c>
      <c r="E43" s="124">
        <v>5415354</v>
      </c>
    </row>
    <row r="44" spans="2:5">
      <c r="B44" s="121">
        <v>40</v>
      </c>
      <c r="C44" s="122" t="s">
        <v>92</v>
      </c>
      <c r="D44" s="188" t="s">
        <v>454</v>
      </c>
      <c r="E44" s="124">
        <v>1577948</v>
      </c>
    </row>
    <row r="45" spans="2:5">
      <c r="B45" s="121">
        <v>41</v>
      </c>
      <c r="C45" s="122" t="s">
        <v>457</v>
      </c>
      <c r="D45" s="188" t="s">
        <v>458</v>
      </c>
      <c r="E45" s="124">
        <v>39494719</v>
      </c>
    </row>
    <row r="46" spans="2:5">
      <c r="B46" s="121">
        <v>42</v>
      </c>
      <c r="C46" s="122" t="s">
        <v>464</v>
      </c>
      <c r="D46" s="188" t="s">
        <v>465</v>
      </c>
      <c r="E46" s="124">
        <v>238267416</v>
      </c>
    </row>
    <row r="47" spans="2:5">
      <c r="B47" s="121">
        <v>43</v>
      </c>
      <c r="C47" s="122" t="s">
        <v>466</v>
      </c>
      <c r="D47" s="188" t="s">
        <v>467</v>
      </c>
      <c r="E47" s="124">
        <v>60000</v>
      </c>
    </row>
    <row r="48" spans="2:5">
      <c r="B48" s="121">
        <v>44</v>
      </c>
      <c r="C48" s="122" t="s">
        <v>468</v>
      </c>
      <c r="D48" s="188" t="s">
        <v>469</v>
      </c>
      <c r="E48" s="124">
        <v>1840000</v>
      </c>
    </row>
    <row r="49" spans="2:5">
      <c r="B49" s="121">
        <v>45</v>
      </c>
      <c r="C49" s="122" t="s">
        <v>470</v>
      </c>
      <c r="D49" s="188" t="s">
        <v>471</v>
      </c>
      <c r="E49" s="124">
        <v>529588781</v>
      </c>
    </row>
    <row r="50" spans="2:5">
      <c r="B50" s="121">
        <v>46</v>
      </c>
      <c r="C50" s="122" t="s">
        <v>472</v>
      </c>
      <c r="D50" s="188" t="s">
        <v>473</v>
      </c>
      <c r="E50" s="124">
        <v>209000</v>
      </c>
    </row>
    <row r="51" spans="2:5">
      <c r="B51" s="121">
        <v>47</v>
      </c>
      <c r="C51" s="122" t="s">
        <v>474</v>
      </c>
      <c r="D51" s="188" t="s">
        <v>475</v>
      </c>
      <c r="E51" s="124">
        <v>340429873</v>
      </c>
    </row>
    <row r="52" spans="2:5">
      <c r="B52" s="121">
        <v>48</v>
      </c>
      <c r="C52" s="122" t="s">
        <v>148</v>
      </c>
      <c r="D52" s="188" t="s">
        <v>476</v>
      </c>
      <c r="E52" s="124">
        <v>46230298</v>
      </c>
    </row>
    <row r="53" spans="2:5">
      <c r="B53" s="121">
        <v>49</v>
      </c>
      <c r="C53" s="122" t="s">
        <v>477</v>
      </c>
      <c r="D53" s="189" t="s">
        <v>6549</v>
      </c>
      <c r="E53" s="124">
        <v>18700</v>
      </c>
    </row>
    <row r="54" spans="2:5">
      <c r="B54" s="121">
        <v>50</v>
      </c>
      <c r="C54" s="122" t="s">
        <v>479</v>
      </c>
      <c r="D54" s="188" t="s">
        <v>480</v>
      </c>
      <c r="E54" s="124">
        <v>2914750</v>
      </c>
    </row>
    <row r="55" spans="2:5">
      <c r="B55" s="121">
        <v>51</v>
      </c>
      <c r="C55" s="122" t="s">
        <v>481</v>
      </c>
      <c r="D55" s="188" t="s">
        <v>482</v>
      </c>
      <c r="E55" s="124">
        <v>29874730</v>
      </c>
    </row>
    <row r="56" spans="2:5">
      <c r="B56" s="121">
        <v>52</v>
      </c>
      <c r="C56" s="122" t="s">
        <v>483</v>
      </c>
      <c r="D56" s="188" t="s">
        <v>484</v>
      </c>
      <c r="E56" s="124">
        <v>40000</v>
      </c>
    </row>
    <row r="57" spans="2:5">
      <c r="B57" s="121">
        <v>53</v>
      </c>
      <c r="C57" s="122" t="s">
        <v>485</v>
      </c>
      <c r="D57" s="188" t="s">
        <v>486</v>
      </c>
      <c r="E57" s="123">
        <v>6583546589</v>
      </c>
    </row>
    <row r="58" spans="2:5">
      <c r="B58" s="121">
        <v>54</v>
      </c>
      <c r="C58" s="122" t="s">
        <v>487</v>
      </c>
      <c r="D58" s="188" t="s">
        <v>488</v>
      </c>
      <c r="E58" s="124">
        <v>204000</v>
      </c>
    </row>
    <row r="59" spans="2:5">
      <c r="B59" s="121">
        <v>55</v>
      </c>
      <c r="C59" s="122" t="s">
        <v>489</v>
      </c>
      <c r="D59" s="188" t="s">
        <v>490</v>
      </c>
      <c r="E59" s="123">
        <v>608148975</v>
      </c>
    </row>
    <row r="60" spans="2:5">
      <c r="B60" s="121">
        <v>56</v>
      </c>
      <c r="C60" s="122" t="s">
        <v>493</v>
      </c>
      <c r="D60" s="188" t="s">
        <v>494</v>
      </c>
      <c r="E60" s="123">
        <v>22124865</v>
      </c>
    </row>
    <row r="61" spans="2:5">
      <c r="B61" s="121">
        <v>57</v>
      </c>
      <c r="C61" s="122" t="s">
        <v>495</v>
      </c>
      <c r="D61" s="188" t="s">
        <v>496</v>
      </c>
      <c r="E61" s="123">
        <v>250791</v>
      </c>
    </row>
    <row r="62" spans="2:5">
      <c r="B62" s="121">
        <v>58</v>
      </c>
      <c r="C62" s="122" t="s">
        <v>497</v>
      </c>
      <c r="D62" s="188" t="s">
        <v>498</v>
      </c>
      <c r="E62" s="123">
        <v>21583747</v>
      </c>
    </row>
    <row r="63" spans="2:5">
      <c r="B63" s="121">
        <v>59</v>
      </c>
      <c r="C63" s="122" t="s">
        <v>499</v>
      </c>
      <c r="D63" s="188" t="s">
        <v>500</v>
      </c>
      <c r="E63" s="123">
        <v>4688981</v>
      </c>
    </row>
    <row r="64" spans="2:5">
      <c r="B64" s="121">
        <v>60</v>
      </c>
      <c r="C64" s="122" t="s">
        <v>501</v>
      </c>
      <c r="D64" s="188" t="s">
        <v>502</v>
      </c>
      <c r="E64" s="123">
        <v>809000</v>
      </c>
    </row>
    <row r="65" spans="2:5">
      <c r="B65" s="121">
        <v>61</v>
      </c>
      <c r="C65" s="122" t="s">
        <v>503</v>
      </c>
      <c r="D65" s="188" t="s">
        <v>504</v>
      </c>
      <c r="E65" s="123">
        <v>87230</v>
      </c>
    </row>
    <row r="66" spans="2:5">
      <c r="B66" s="121">
        <v>62</v>
      </c>
      <c r="C66" s="122" t="s">
        <v>505</v>
      </c>
      <c r="D66" s="188" t="s">
        <v>506</v>
      </c>
      <c r="E66" s="123">
        <v>20000</v>
      </c>
    </row>
    <row r="67" spans="2:5">
      <c r="B67" s="121">
        <v>63</v>
      </c>
      <c r="C67" s="122" t="s">
        <v>220</v>
      </c>
      <c r="D67" s="188" t="s">
        <v>507</v>
      </c>
      <c r="E67" s="123">
        <v>4952873</v>
      </c>
    </row>
    <row r="68" spans="2:5">
      <c r="B68" s="121">
        <v>64</v>
      </c>
      <c r="C68" s="122" t="s">
        <v>508</v>
      </c>
      <c r="D68" s="188" t="s">
        <v>509</v>
      </c>
      <c r="E68" s="123">
        <v>10000</v>
      </c>
    </row>
    <row r="69" spans="2:5">
      <c r="B69" s="121">
        <v>65</v>
      </c>
      <c r="C69" s="122" t="s">
        <v>510</v>
      </c>
      <c r="D69" s="188" t="s">
        <v>511</v>
      </c>
      <c r="E69" s="123">
        <v>12803377</v>
      </c>
    </row>
    <row r="70" spans="2:5">
      <c r="B70" s="121">
        <v>66</v>
      </c>
      <c r="C70" s="122" t="s">
        <v>512</v>
      </c>
      <c r="D70" s="188" t="s">
        <v>513</v>
      </c>
      <c r="E70" s="123">
        <v>991052796</v>
      </c>
    </row>
    <row r="71" spans="2:5">
      <c r="B71" s="121">
        <v>67</v>
      </c>
      <c r="C71" s="122" t="s">
        <v>514</v>
      </c>
      <c r="D71" s="188" t="s">
        <v>515</v>
      </c>
      <c r="E71" s="123">
        <v>1438750</v>
      </c>
    </row>
    <row r="72" spans="2:5">
      <c r="B72" s="121">
        <v>68</v>
      </c>
      <c r="C72" s="122" t="s">
        <v>516</v>
      </c>
      <c r="D72" s="188" t="s">
        <v>517</v>
      </c>
      <c r="E72" s="123">
        <v>75625</v>
      </c>
    </row>
    <row r="73" spans="2:5">
      <c r="B73" s="121">
        <v>69</v>
      </c>
      <c r="C73" s="122" t="s">
        <v>518</v>
      </c>
      <c r="D73" s="188" t="s">
        <v>519</v>
      </c>
      <c r="E73" s="123">
        <v>3000513</v>
      </c>
    </row>
    <row r="74" spans="2:5">
      <c r="B74" s="121">
        <v>70</v>
      </c>
      <c r="C74" s="122" t="s">
        <v>522</v>
      </c>
      <c r="D74" s="188" t="s">
        <v>523</v>
      </c>
      <c r="E74" s="123">
        <v>950208</v>
      </c>
    </row>
    <row r="75" spans="2:5">
      <c r="B75" s="121">
        <v>71</v>
      </c>
      <c r="C75" s="122" t="s">
        <v>524</v>
      </c>
      <c r="D75" s="188" t="s">
        <v>525</v>
      </c>
      <c r="E75" s="123">
        <v>11705461</v>
      </c>
    </row>
    <row r="76" spans="2:5">
      <c r="B76" s="121">
        <v>72</v>
      </c>
      <c r="C76" s="122" t="s">
        <v>526</v>
      </c>
      <c r="D76" s="188" t="s">
        <v>527</v>
      </c>
      <c r="E76" s="123">
        <v>47678252</v>
      </c>
    </row>
    <row r="77" spans="2:5">
      <c r="B77" s="121">
        <v>73</v>
      </c>
      <c r="C77" s="122" t="s">
        <v>532</v>
      </c>
      <c r="D77" s="188" t="s">
        <v>533</v>
      </c>
      <c r="E77" s="123">
        <v>84171638</v>
      </c>
    </row>
    <row r="78" spans="2:5">
      <c r="B78" s="121">
        <v>74</v>
      </c>
      <c r="C78" s="122" t="s">
        <v>534</v>
      </c>
      <c r="D78" s="188" t="s">
        <v>535</v>
      </c>
      <c r="E78" s="123">
        <v>1300000000</v>
      </c>
    </row>
    <row r="79" spans="2:5">
      <c r="B79" s="121">
        <v>75</v>
      </c>
      <c r="C79" s="122" t="s">
        <v>536</v>
      </c>
      <c r="D79" s="188" t="s">
        <v>537</v>
      </c>
      <c r="E79" s="123">
        <v>12773499</v>
      </c>
    </row>
    <row r="80" spans="2:5">
      <c r="B80" s="121">
        <v>76</v>
      </c>
      <c r="C80" s="122" t="s">
        <v>538</v>
      </c>
      <c r="D80" s="188" t="s">
        <v>539</v>
      </c>
      <c r="E80" s="123">
        <v>3311797</v>
      </c>
    </row>
    <row r="81" spans="2:5">
      <c r="B81" s="121">
        <v>77</v>
      </c>
      <c r="C81" s="122" t="s">
        <v>540</v>
      </c>
      <c r="D81" s="188" t="s">
        <v>541</v>
      </c>
      <c r="E81" s="123">
        <v>168225</v>
      </c>
    </row>
    <row r="82" spans="2:5">
      <c r="B82" s="121">
        <v>78</v>
      </c>
      <c r="C82" s="122" t="s">
        <v>291</v>
      </c>
      <c r="D82" s="188" t="s">
        <v>542</v>
      </c>
      <c r="E82" s="123">
        <v>1522500</v>
      </c>
    </row>
    <row r="83" spans="2:5">
      <c r="B83" s="121">
        <v>79</v>
      </c>
      <c r="C83" s="122" t="s">
        <v>543</v>
      </c>
      <c r="D83" s="188" t="s">
        <v>544</v>
      </c>
      <c r="E83" s="123">
        <v>57814750</v>
      </c>
    </row>
    <row r="84" spans="2:5">
      <c r="B84" s="121">
        <v>80</v>
      </c>
      <c r="C84" s="122" t="s">
        <v>545</v>
      </c>
      <c r="D84" s="188" t="s">
        <v>546</v>
      </c>
      <c r="E84" s="123">
        <v>423306853</v>
      </c>
    </row>
    <row r="85" spans="2:5">
      <c r="B85" s="121">
        <v>81</v>
      </c>
      <c r="C85" s="122" t="s">
        <v>547</v>
      </c>
      <c r="D85" s="188" t="s">
        <v>548</v>
      </c>
      <c r="E85" s="123">
        <v>30000</v>
      </c>
    </row>
    <row r="86" spans="2:5">
      <c r="B86" s="121">
        <v>82</v>
      </c>
      <c r="C86" s="122" t="s">
        <v>549</v>
      </c>
      <c r="D86" s="188" t="s">
        <v>550</v>
      </c>
      <c r="E86" s="123">
        <v>8186265</v>
      </c>
    </row>
    <row r="87" spans="2:5">
      <c r="B87" s="121">
        <v>83</v>
      </c>
      <c r="C87" s="122" t="s">
        <v>551</v>
      </c>
      <c r="D87" s="188" t="s">
        <v>552</v>
      </c>
      <c r="E87" s="123">
        <v>1165613</v>
      </c>
    </row>
    <row r="88" spans="2:5">
      <c r="B88" s="121">
        <v>84</v>
      </c>
      <c r="C88" s="122" t="s">
        <v>306</v>
      </c>
      <c r="D88" s="188" t="s">
        <v>553</v>
      </c>
      <c r="E88" s="123">
        <v>8693237</v>
      </c>
    </row>
    <row r="89" spans="2:5">
      <c r="B89" s="121">
        <v>85</v>
      </c>
      <c r="C89" s="122" t="s">
        <v>554</v>
      </c>
      <c r="D89" s="188" t="s">
        <v>555</v>
      </c>
      <c r="E89" s="123">
        <v>58242932</v>
      </c>
    </row>
    <row r="90" spans="2:5">
      <c r="B90" s="121">
        <v>86</v>
      </c>
      <c r="C90" s="122" t="s">
        <v>556</v>
      </c>
      <c r="D90" s="188" t="s">
        <v>557</v>
      </c>
      <c r="E90" s="123">
        <v>60000</v>
      </c>
    </row>
    <row r="91" spans="2:5">
      <c r="B91" s="121">
        <v>87</v>
      </c>
      <c r="C91" s="122" t="s">
        <v>558</v>
      </c>
      <c r="D91" s="188" t="s">
        <v>559</v>
      </c>
      <c r="E91" s="123">
        <v>76076589</v>
      </c>
    </row>
    <row r="92" spans="2:5">
      <c r="B92" s="121">
        <v>88</v>
      </c>
      <c r="C92" s="122" t="s">
        <v>560</v>
      </c>
      <c r="D92" s="188" t="s">
        <v>561</v>
      </c>
      <c r="E92" s="123">
        <v>40000</v>
      </c>
    </row>
    <row r="93" spans="2:5">
      <c r="B93" s="121">
        <v>89</v>
      </c>
      <c r="C93" s="122" t="s">
        <v>562</v>
      </c>
      <c r="D93" s="188" t="s">
        <v>563</v>
      </c>
      <c r="E93" s="123">
        <v>5734472064</v>
      </c>
    </row>
    <row r="94" spans="2:5">
      <c r="B94" s="121">
        <v>90</v>
      </c>
      <c r="C94" s="122" t="s">
        <v>564</v>
      </c>
      <c r="D94" s="188" t="s">
        <v>565</v>
      </c>
      <c r="E94" s="123">
        <v>9911000</v>
      </c>
    </row>
    <row r="95" spans="2:5">
      <c r="B95" s="121">
        <v>91</v>
      </c>
      <c r="C95" s="122" t="s">
        <v>312</v>
      </c>
      <c r="D95" s="188" t="s">
        <v>566</v>
      </c>
      <c r="E95" s="123">
        <v>71883997</v>
      </c>
    </row>
    <row r="96" spans="2:5">
      <c r="B96" s="121">
        <v>92</v>
      </c>
      <c r="C96" s="122" t="s">
        <v>314</v>
      </c>
      <c r="D96" s="188" t="s">
        <v>567</v>
      </c>
      <c r="E96" s="123">
        <v>34611128</v>
      </c>
    </row>
    <row r="97" spans="2:5">
      <c r="B97" s="121">
        <v>93</v>
      </c>
      <c r="C97" s="122" t="s">
        <v>568</v>
      </c>
      <c r="D97" s="188" t="s">
        <v>569</v>
      </c>
      <c r="E97" s="123">
        <v>479166</v>
      </c>
    </row>
    <row r="98" spans="2:5">
      <c r="B98" s="121">
        <v>94</v>
      </c>
      <c r="C98" s="122" t="s">
        <v>570</v>
      </c>
      <c r="D98" s="188" t="s">
        <v>571</v>
      </c>
      <c r="E98" s="123">
        <v>36029962</v>
      </c>
    </row>
    <row r="99" spans="2:5">
      <c r="B99" s="121">
        <v>95</v>
      </c>
      <c r="C99" s="122" t="s">
        <v>572</v>
      </c>
      <c r="D99" s="188" t="s">
        <v>573</v>
      </c>
      <c r="E99" s="123">
        <v>15000</v>
      </c>
    </row>
    <row r="100" spans="2:5">
      <c r="B100" s="121">
        <v>96</v>
      </c>
      <c r="C100" s="122" t="s">
        <v>574</v>
      </c>
      <c r="D100" s="188" t="s">
        <v>575</v>
      </c>
      <c r="E100" s="124">
        <v>545569</v>
      </c>
    </row>
    <row r="101" spans="2:5">
      <c r="B101" s="121">
        <v>97</v>
      </c>
      <c r="C101" s="122" t="s">
        <v>576</v>
      </c>
      <c r="D101" s="188" t="s">
        <v>577</v>
      </c>
      <c r="E101" s="124">
        <v>3258512822</v>
      </c>
    </row>
    <row r="102" spans="2:5">
      <c r="B102" s="121">
        <v>98</v>
      </c>
      <c r="C102" s="125" t="s">
        <v>578</v>
      </c>
      <c r="D102" s="188" t="s">
        <v>579</v>
      </c>
      <c r="E102" s="124">
        <v>24000</v>
      </c>
    </row>
    <row r="103" spans="2:5">
      <c r="B103" s="121">
        <v>100</v>
      </c>
      <c r="C103" s="122" t="s">
        <v>580</v>
      </c>
      <c r="D103" s="188" t="s">
        <v>581</v>
      </c>
      <c r="E103" s="124">
        <v>478750</v>
      </c>
    </row>
    <row r="104" spans="2:5">
      <c r="B104" s="121">
        <v>101</v>
      </c>
      <c r="C104" s="122" t="s">
        <v>582</v>
      </c>
      <c r="D104" s="188" t="s">
        <v>583</v>
      </c>
      <c r="E104" s="124">
        <v>830798</v>
      </c>
    </row>
    <row r="105" spans="2:5">
      <c r="B105" s="121">
        <v>102</v>
      </c>
      <c r="C105" s="122" t="s">
        <v>365</v>
      </c>
      <c r="D105" s="188" t="s">
        <v>586</v>
      </c>
      <c r="E105" s="124">
        <v>5775683</v>
      </c>
    </row>
    <row r="106" spans="2:5">
      <c r="B106" s="121">
        <v>103</v>
      </c>
      <c r="C106" s="122" t="s">
        <v>587</v>
      </c>
      <c r="D106" s="188" t="s">
        <v>588</v>
      </c>
      <c r="E106" s="124">
        <v>1385000</v>
      </c>
    </row>
    <row r="107" spans="2:5">
      <c r="B107" s="121">
        <v>104</v>
      </c>
      <c r="C107" s="122" t="s">
        <v>215</v>
      </c>
      <c r="D107" s="188" t="s">
        <v>589</v>
      </c>
      <c r="E107" s="124">
        <v>169910</v>
      </c>
    </row>
    <row r="108" spans="2:5">
      <c r="B108" s="121">
        <v>105</v>
      </c>
      <c r="C108" s="122" t="s">
        <v>591</v>
      </c>
      <c r="D108" s="188" t="s">
        <v>592</v>
      </c>
      <c r="E108" s="124">
        <v>81000</v>
      </c>
    </row>
    <row r="109" spans="2:5">
      <c r="B109" s="121">
        <v>106</v>
      </c>
      <c r="C109" s="125" t="s">
        <v>593</v>
      </c>
      <c r="D109" s="188" t="s">
        <v>594</v>
      </c>
      <c r="E109" s="124">
        <v>911724</v>
      </c>
    </row>
    <row r="110" spans="2:5">
      <c r="B110" s="121">
        <v>107</v>
      </c>
      <c r="C110" s="125" t="s">
        <v>595</v>
      </c>
      <c r="D110" s="188" t="s">
        <v>596</v>
      </c>
      <c r="E110" s="124">
        <v>919740</v>
      </c>
    </row>
    <row r="111" spans="2:5">
      <c r="B111" s="121">
        <v>108</v>
      </c>
      <c r="C111" s="125" t="s">
        <v>597</v>
      </c>
      <c r="D111" s="188" t="s">
        <v>6550</v>
      </c>
      <c r="E111" s="124">
        <v>40000</v>
      </c>
    </row>
    <row r="112" spans="2:5">
      <c r="B112" s="121">
        <v>109</v>
      </c>
      <c r="C112" s="125" t="s">
        <v>600</v>
      </c>
      <c r="D112" s="188" t="s">
        <v>601</v>
      </c>
      <c r="E112" s="124">
        <v>2821449</v>
      </c>
    </row>
    <row r="113" spans="2:5">
      <c r="B113" s="121">
        <v>110</v>
      </c>
      <c r="C113" s="122" t="s">
        <v>602</v>
      </c>
      <c r="D113" s="188" t="s">
        <v>603</v>
      </c>
      <c r="E113" s="124">
        <v>4153000</v>
      </c>
    </row>
    <row r="114" spans="2:5">
      <c r="B114" s="121">
        <v>111</v>
      </c>
      <c r="C114" s="122" t="s">
        <v>604</v>
      </c>
      <c r="D114" s="188" t="s">
        <v>605</v>
      </c>
      <c r="E114" s="124">
        <v>12924942</v>
      </c>
    </row>
    <row r="115" spans="2:5">
      <c r="B115" s="121">
        <v>112</v>
      </c>
      <c r="C115" s="122" t="s">
        <v>606</v>
      </c>
      <c r="D115" s="188" t="s">
        <v>607</v>
      </c>
      <c r="E115" s="124">
        <v>761000</v>
      </c>
    </row>
    <row r="116" spans="2:5">
      <c r="B116" s="121">
        <v>113</v>
      </c>
      <c r="C116" s="122" t="s">
        <v>608</v>
      </c>
      <c r="D116" s="188" t="s">
        <v>609</v>
      </c>
      <c r="E116" s="124">
        <v>4208838385</v>
      </c>
    </row>
    <row r="117" spans="2:5">
      <c r="B117" s="121">
        <v>114</v>
      </c>
      <c r="C117" s="122" t="s">
        <v>612</v>
      </c>
      <c r="D117" s="188" t="s">
        <v>613</v>
      </c>
      <c r="E117" s="124">
        <v>144620861</v>
      </c>
    </row>
    <row r="118" spans="2:5">
      <c r="B118" s="121">
        <v>115</v>
      </c>
      <c r="C118" s="122" t="s">
        <v>614</v>
      </c>
      <c r="D118" s="188" t="s">
        <v>615</v>
      </c>
      <c r="E118" s="124">
        <v>344955</v>
      </c>
    </row>
    <row r="119" spans="2:5">
      <c r="B119" s="121">
        <v>116</v>
      </c>
      <c r="C119" s="122" t="s">
        <v>616</v>
      </c>
      <c r="D119" s="188" t="s">
        <v>617</v>
      </c>
      <c r="E119" s="124">
        <v>17000000</v>
      </c>
    </row>
    <row r="120" spans="2:5">
      <c r="B120" s="121">
        <v>117</v>
      </c>
      <c r="C120" s="122" t="s">
        <v>6551</v>
      </c>
      <c r="D120" s="188" t="s">
        <v>6552</v>
      </c>
      <c r="E120" s="124">
        <v>508424</v>
      </c>
    </row>
    <row r="121" spans="2:5">
      <c r="B121" s="121">
        <v>118</v>
      </c>
      <c r="C121" s="122" t="s">
        <v>15</v>
      </c>
      <c r="D121" s="188" t="s">
        <v>618</v>
      </c>
      <c r="E121" s="124">
        <v>15956838</v>
      </c>
    </row>
    <row r="122" spans="2:5">
      <c r="B122" s="121">
        <v>119</v>
      </c>
      <c r="C122" s="122" t="s">
        <v>619</v>
      </c>
      <c r="D122" s="188" t="s">
        <v>620</v>
      </c>
      <c r="E122" s="124">
        <v>920246295</v>
      </c>
    </row>
    <row r="123" spans="2:5">
      <c r="B123" s="121">
        <v>120</v>
      </c>
      <c r="C123" s="122" t="s">
        <v>623</v>
      </c>
      <c r="D123" s="188" t="s">
        <v>624</v>
      </c>
      <c r="E123" s="124">
        <v>278850350</v>
      </c>
    </row>
    <row r="124" spans="2:5">
      <c r="B124" s="121">
        <v>121</v>
      </c>
      <c r="C124" s="122" t="s">
        <v>625</v>
      </c>
      <c r="D124" s="188" t="s">
        <v>626</v>
      </c>
      <c r="E124" s="124">
        <v>620000</v>
      </c>
    </row>
    <row r="125" spans="2:5">
      <c r="B125" s="121">
        <v>122</v>
      </c>
      <c r="C125" s="122" t="s">
        <v>627</v>
      </c>
      <c r="D125" s="188" t="s">
        <v>628</v>
      </c>
      <c r="E125" s="124">
        <v>81601149</v>
      </c>
    </row>
    <row r="126" spans="2:5">
      <c r="B126" s="121">
        <v>123</v>
      </c>
      <c r="C126" s="122" t="s">
        <v>629</v>
      </c>
      <c r="D126" s="188" t="s">
        <v>630</v>
      </c>
      <c r="E126" s="124">
        <v>40168</v>
      </c>
    </row>
    <row r="127" spans="2:5" ht="14.4" customHeight="1">
      <c r="B127" s="453" t="s">
        <v>3743</v>
      </c>
      <c r="C127" s="454"/>
      <c r="D127" s="455"/>
      <c r="E127" s="162">
        <f>SUM(E5:E126)</f>
        <v>40635663374</v>
      </c>
    </row>
  </sheetData>
  <mergeCells count="1">
    <mergeCell ref="B127:D127"/>
  </mergeCells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197BD-7FBD-4502-9248-20DF8AA83410}">
  <dimension ref="B1:G297"/>
  <sheetViews>
    <sheetView showGridLines="0" zoomScale="115" zoomScaleNormal="115" workbookViewId="0">
      <pane ySplit="4" topLeftCell="A9" activePane="bottomLeft" state="frozen"/>
      <selection activeCell="B1" sqref="B1"/>
      <selection pane="bottomLeft" activeCell="B1" sqref="B1"/>
    </sheetView>
  </sheetViews>
  <sheetFormatPr baseColWidth="10" defaultColWidth="11.5546875" defaultRowHeight="13.8"/>
  <cols>
    <col min="1" max="1" width="11.5546875" style="4"/>
    <col min="2" max="2" width="45.44140625" style="4" bestFit="1" customWidth="1"/>
    <col min="3" max="3" width="13.5546875" style="4" bestFit="1" customWidth="1"/>
    <col min="4" max="4" width="16.88671875" style="91" bestFit="1" customWidth="1"/>
    <col min="5" max="5" width="31.109375" style="4" customWidth="1"/>
    <col min="6" max="6" width="20.109375" style="4" bestFit="1" customWidth="1"/>
    <col min="7" max="7" width="14.88671875" style="4" bestFit="1" customWidth="1"/>
    <col min="8" max="16384" width="11.5546875" style="4"/>
  </cols>
  <sheetData>
    <row r="1" spans="2:4">
      <c r="B1" s="14" t="s">
        <v>6553</v>
      </c>
    </row>
    <row r="3" spans="2:4">
      <c r="B3" s="14" t="s">
        <v>6554</v>
      </c>
    </row>
    <row r="4" spans="2:4">
      <c r="B4" s="161" t="s">
        <v>6534</v>
      </c>
      <c r="C4" s="161" t="s">
        <v>3</v>
      </c>
      <c r="D4" s="161" t="s">
        <v>5978</v>
      </c>
    </row>
    <row r="5" spans="2:4">
      <c r="B5" s="126" t="s">
        <v>5</v>
      </c>
      <c r="C5" s="126"/>
      <c r="D5" s="127">
        <v>150000</v>
      </c>
    </row>
    <row r="6" spans="2:4">
      <c r="B6" s="126" t="s">
        <v>7</v>
      </c>
      <c r="C6" s="126" t="s">
        <v>6</v>
      </c>
      <c r="D6" s="127">
        <v>6880000</v>
      </c>
    </row>
    <row r="7" spans="2:4">
      <c r="B7" s="126" t="s">
        <v>8</v>
      </c>
      <c r="C7" s="126"/>
      <c r="D7" s="127">
        <v>5000000</v>
      </c>
    </row>
    <row r="8" spans="2:4">
      <c r="B8" s="126" t="s">
        <v>10</v>
      </c>
      <c r="C8" s="126" t="s">
        <v>9</v>
      </c>
      <c r="D8" s="127">
        <v>5852000</v>
      </c>
    </row>
    <row r="9" spans="2:4">
      <c r="B9" s="126" t="s">
        <v>11</v>
      </c>
      <c r="C9" s="126"/>
      <c r="D9" s="127">
        <v>31000</v>
      </c>
    </row>
    <row r="10" spans="2:4">
      <c r="B10" s="126" t="s">
        <v>12</v>
      </c>
      <c r="C10" s="126"/>
      <c r="D10" s="127">
        <v>5000000</v>
      </c>
    </row>
    <row r="11" spans="2:4">
      <c r="B11" s="126" t="s">
        <v>14</v>
      </c>
      <c r="C11" s="126" t="s">
        <v>13</v>
      </c>
      <c r="D11" s="127">
        <v>10000000</v>
      </c>
    </row>
    <row r="12" spans="2:4">
      <c r="B12" s="126" t="s">
        <v>16</v>
      </c>
      <c r="C12" s="126" t="s">
        <v>15</v>
      </c>
      <c r="D12" s="127">
        <v>976000</v>
      </c>
    </row>
    <row r="13" spans="2:4">
      <c r="B13" s="126" t="s">
        <v>18</v>
      </c>
      <c r="C13" s="126" t="s">
        <v>17</v>
      </c>
      <c r="D13" s="127">
        <v>1000000</v>
      </c>
    </row>
    <row r="14" spans="2:4">
      <c r="B14" s="126" t="s">
        <v>19</v>
      </c>
      <c r="C14" s="126"/>
      <c r="D14" s="127">
        <v>800000</v>
      </c>
    </row>
    <row r="15" spans="2:4">
      <c r="B15" s="126" t="s">
        <v>20</v>
      </c>
      <c r="C15" s="126"/>
      <c r="D15" s="127">
        <v>920000</v>
      </c>
    </row>
    <row r="16" spans="2:4">
      <c r="B16" s="126" t="s">
        <v>22</v>
      </c>
      <c r="C16" s="126" t="s">
        <v>21</v>
      </c>
      <c r="D16" s="127">
        <v>5000000</v>
      </c>
    </row>
    <row r="17" spans="2:4">
      <c r="B17" s="126" t="s">
        <v>23</v>
      </c>
      <c r="C17" s="126" t="s">
        <v>17</v>
      </c>
      <c r="D17" s="127">
        <v>780000</v>
      </c>
    </row>
    <row r="18" spans="2:4">
      <c r="B18" s="126" t="s">
        <v>25</v>
      </c>
      <c r="C18" s="126" t="s">
        <v>24</v>
      </c>
      <c r="D18" s="127">
        <v>120000</v>
      </c>
    </row>
    <row r="19" spans="2:4">
      <c r="B19" s="126" t="s">
        <v>27</v>
      </c>
      <c r="C19" s="126" t="s">
        <v>26</v>
      </c>
      <c r="D19" s="127">
        <v>15000000</v>
      </c>
    </row>
    <row r="20" spans="2:4">
      <c r="B20" s="126" t="s">
        <v>28</v>
      </c>
      <c r="C20" s="126"/>
      <c r="D20" s="127">
        <v>110000</v>
      </c>
    </row>
    <row r="21" spans="2:4">
      <c r="B21" s="126" t="s">
        <v>29</v>
      </c>
      <c r="C21" s="126"/>
      <c r="D21" s="127">
        <v>50000</v>
      </c>
    </row>
    <row r="22" spans="2:4">
      <c r="B22" s="126" t="s">
        <v>30</v>
      </c>
      <c r="C22" s="126"/>
      <c r="D22" s="127">
        <v>5000000</v>
      </c>
    </row>
    <row r="23" spans="2:4">
      <c r="B23" s="126" t="s">
        <v>31</v>
      </c>
      <c r="C23" s="126"/>
      <c r="D23" s="127">
        <v>15050000</v>
      </c>
    </row>
    <row r="24" spans="2:4">
      <c r="B24" s="126" t="s">
        <v>33</v>
      </c>
      <c r="C24" s="126" t="s">
        <v>6555</v>
      </c>
      <c r="D24" s="127">
        <v>2384300</v>
      </c>
    </row>
    <row r="25" spans="2:4">
      <c r="B25" s="126" t="s">
        <v>35</v>
      </c>
      <c r="C25" s="126" t="s">
        <v>34</v>
      </c>
      <c r="D25" s="127">
        <v>260000</v>
      </c>
    </row>
    <row r="26" spans="2:4">
      <c r="B26" s="126" t="s">
        <v>36</v>
      </c>
      <c r="C26" s="126"/>
      <c r="D26" s="127">
        <v>15800000</v>
      </c>
    </row>
    <row r="27" spans="2:4">
      <c r="B27" s="126" t="s">
        <v>364</v>
      </c>
      <c r="C27" s="126" t="s">
        <v>363</v>
      </c>
      <c r="D27" s="127">
        <v>25700000</v>
      </c>
    </row>
    <row r="28" spans="2:4">
      <c r="B28" s="126" t="s">
        <v>37</v>
      </c>
      <c r="C28" s="126" t="s">
        <v>17</v>
      </c>
      <c r="D28" s="127">
        <v>500000</v>
      </c>
    </row>
    <row r="29" spans="2:4">
      <c r="B29" s="126" t="s">
        <v>38</v>
      </c>
      <c r="C29" s="126"/>
      <c r="D29" s="127">
        <v>15000000</v>
      </c>
    </row>
    <row r="30" spans="2:4">
      <c r="B30" s="126" t="s">
        <v>40</v>
      </c>
      <c r="C30" s="126" t="s">
        <v>39</v>
      </c>
      <c r="D30" s="127">
        <v>21600000</v>
      </c>
    </row>
    <row r="31" spans="2:4">
      <c r="B31" s="126" t="s">
        <v>42</v>
      </c>
      <c r="C31" s="126" t="s">
        <v>41</v>
      </c>
      <c r="D31" s="127">
        <v>5088000</v>
      </c>
    </row>
    <row r="32" spans="2:4">
      <c r="B32" s="126" t="s">
        <v>43</v>
      </c>
      <c r="C32" s="126"/>
      <c r="D32" s="127">
        <v>15000000</v>
      </c>
    </row>
    <row r="33" spans="2:4">
      <c r="B33" s="126" t="s">
        <v>44</v>
      </c>
      <c r="C33" s="126" t="s">
        <v>17</v>
      </c>
      <c r="D33" s="127">
        <v>6000000</v>
      </c>
    </row>
    <row r="34" spans="2:4">
      <c r="B34" s="126" t="s">
        <v>45</v>
      </c>
      <c r="C34" s="126"/>
      <c r="D34" s="127">
        <v>100000</v>
      </c>
    </row>
    <row r="35" spans="2:4">
      <c r="B35" s="126" t="s">
        <v>46</v>
      </c>
      <c r="C35" s="126"/>
      <c r="D35" s="127">
        <v>256000</v>
      </c>
    </row>
    <row r="36" spans="2:4">
      <c r="B36" s="126" t="s">
        <v>47</v>
      </c>
      <c r="C36" s="126"/>
      <c r="D36" s="127">
        <v>50000</v>
      </c>
    </row>
    <row r="37" spans="2:4">
      <c r="B37" s="126" t="s">
        <v>48</v>
      </c>
      <c r="C37" s="126"/>
      <c r="D37" s="127">
        <v>50000</v>
      </c>
    </row>
    <row r="38" spans="2:4">
      <c r="B38" s="126" t="s">
        <v>49</v>
      </c>
      <c r="C38" s="126"/>
      <c r="D38" s="127">
        <v>5100000</v>
      </c>
    </row>
    <row r="39" spans="2:4">
      <c r="B39" s="126" t="s">
        <v>51</v>
      </c>
      <c r="C39" s="126" t="s">
        <v>50</v>
      </c>
      <c r="D39" s="127">
        <v>101431000</v>
      </c>
    </row>
    <row r="40" spans="2:4">
      <c r="B40" s="126" t="s">
        <v>53</v>
      </c>
      <c r="C40" s="126" t="s">
        <v>52</v>
      </c>
      <c r="D40" s="127">
        <v>5000000</v>
      </c>
    </row>
    <row r="41" spans="2:4">
      <c r="B41" s="126" t="s">
        <v>55</v>
      </c>
      <c r="C41" s="126" t="s">
        <v>54</v>
      </c>
      <c r="D41" s="127">
        <v>600000</v>
      </c>
    </row>
    <row r="42" spans="2:4">
      <c r="B42" s="126" t="s">
        <v>56</v>
      </c>
      <c r="C42" s="126"/>
      <c r="D42" s="127">
        <v>5050000</v>
      </c>
    </row>
    <row r="43" spans="2:4">
      <c r="B43" s="126" t="s">
        <v>57</v>
      </c>
      <c r="C43" s="126"/>
      <c r="D43" s="127">
        <v>6304000</v>
      </c>
    </row>
    <row r="44" spans="2:4">
      <c r="B44" s="126" t="s">
        <v>58</v>
      </c>
      <c r="C44" s="126"/>
      <c r="D44" s="127">
        <v>50000</v>
      </c>
    </row>
    <row r="45" spans="2:4">
      <c r="B45" s="126" t="s">
        <v>59</v>
      </c>
      <c r="C45" s="126"/>
      <c r="D45" s="127">
        <v>5000000</v>
      </c>
    </row>
    <row r="46" spans="2:4">
      <c r="B46" s="126" t="s">
        <v>60</v>
      </c>
      <c r="C46" s="126"/>
      <c r="D46" s="127">
        <v>50000</v>
      </c>
    </row>
    <row r="47" spans="2:4">
      <c r="B47" s="126" t="s">
        <v>61</v>
      </c>
      <c r="C47" s="126"/>
      <c r="D47" s="127">
        <v>500000</v>
      </c>
    </row>
    <row r="48" spans="2:4">
      <c r="B48" s="126" t="s">
        <v>63</v>
      </c>
      <c r="C48" s="126" t="s">
        <v>62</v>
      </c>
      <c r="D48" s="127">
        <v>5924000</v>
      </c>
    </row>
    <row r="49" spans="2:4">
      <c r="B49" s="126" t="s">
        <v>65</v>
      </c>
      <c r="C49" s="126" t="s">
        <v>64</v>
      </c>
      <c r="D49" s="127">
        <v>9500000</v>
      </c>
    </row>
    <row r="50" spans="2:4">
      <c r="B50" s="126" t="s">
        <v>66</v>
      </c>
      <c r="C50" s="126"/>
      <c r="D50" s="127">
        <v>11300000</v>
      </c>
    </row>
    <row r="51" spans="2:4">
      <c r="B51" s="126" t="s">
        <v>67</v>
      </c>
      <c r="C51" s="126"/>
      <c r="D51" s="127">
        <v>50000</v>
      </c>
    </row>
    <row r="52" spans="2:4">
      <c r="B52" s="126" t="s">
        <v>69</v>
      </c>
      <c r="C52" s="126" t="s">
        <v>68</v>
      </c>
      <c r="D52" s="127">
        <v>12000000</v>
      </c>
    </row>
    <row r="53" spans="2:4">
      <c r="B53" s="126" t="s">
        <v>70</v>
      </c>
      <c r="C53" s="126"/>
      <c r="D53" s="127">
        <v>184000</v>
      </c>
    </row>
    <row r="54" spans="2:4">
      <c r="B54" s="126" t="s">
        <v>71</v>
      </c>
      <c r="C54" s="126"/>
      <c r="D54" s="127">
        <v>500000</v>
      </c>
    </row>
    <row r="55" spans="2:4">
      <c r="B55" s="126" t="s">
        <v>72</v>
      </c>
      <c r="C55" s="126"/>
      <c r="D55" s="127">
        <v>6500000</v>
      </c>
    </row>
    <row r="56" spans="2:4">
      <c r="B56" s="126" t="s">
        <v>73</v>
      </c>
      <c r="C56" s="126"/>
      <c r="D56" s="127">
        <v>1600000</v>
      </c>
    </row>
    <row r="57" spans="2:4">
      <c r="B57" s="126" t="s">
        <v>74</v>
      </c>
      <c r="C57" s="126"/>
      <c r="D57" s="127">
        <v>345000</v>
      </c>
    </row>
    <row r="58" spans="2:4">
      <c r="B58" s="126" t="s">
        <v>75</v>
      </c>
      <c r="C58" s="126"/>
      <c r="D58" s="127">
        <v>50000</v>
      </c>
    </row>
    <row r="59" spans="2:4">
      <c r="B59" s="126" t="s">
        <v>77</v>
      </c>
      <c r="C59" s="126" t="s">
        <v>76</v>
      </c>
      <c r="D59" s="127">
        <v>13375540</v>
      </c>
    </row>
    <row r="60" spans="2:4">
      <c r="B60" s="126" t="s">
        <v>78</v>
      </c>
      <c r="C60" s="126"/>
      <c r="D60" s="127">
        <v>50000</v>
      </c>
    </row>
    <row r="61" spans="2:4">
      <c r="B61" s="126" t="s">
        <v>79</v>
      </c>
      <c r="C61" s="126"/>
      <c r="D61" s="127">
        <v>50000</v>
      </c>
    </row>
    <row r="62" spans="2:4">
      <c r="B62" s="126" t="s">
        <v>81</v>
      </c>
      <c r="C62" s="126" t="s">
        <v>80</v>
      </c>
      <c r="D62" s="127">
        <v>1545000</v>
      </c>
    </row>
    <row r="63" spans="2:4">
      <c r="B63" s="126" t="s">
        <v>82</v>
      </c>
      <c r="C63" s="126"/>
      <c r="D63" s="127">
        <v>1000000</v>
      </c>
    </row>
    <row r="64" spans="2:4">
      <c r="B64" s="126" t="s">
        <v>84</v>
      </c>
      <c r="C64" s="126" t="s">
        <v>83</v>
      </c>
      <c r="D64" s="127">
        <v>80000</v>
      </c>
    </row>
    <row r="65" spans="2:4">
      <c r="B65" s="126" t="s">
        <v>85</v>
      </c>
      <c r="C65" s="126"/>
      <c r="D65" s="127">
        <v>5000000</v>
      </c>
    </row>
    <row r="66" spans="2:4">
      <c r="B66" s="126" t="s">
        <v>87</v>
      </c>
      <c r="C66" s="126" t="s">
        <v>86</v>
      </c>
      <c r="D66" s="127">
        <v>3370000</v>
      </c>
    </row>
    <row r="67" spans="2:4">
      <c r="B67" s="126" t="s">
        <v>89</v>
      </c>
      <c r="C67" s="126" t="s">
        <v>88</v>
      </c>
      <c r="D67" s="127">
        <v>1929000</v>
      </c>
    </row>
    <row r="68" spans="2:4">
      <c r="B68" s="126" t="s">
        <v>91</v>
      </c>
      <c r="C68" s="126" t="s">
        <v>90</v>
      </c>
      <c r="D68" s="127">
        <v>250000</v>
      </c>
    </row>
    <row r="69" spans="2:4">
      <c r="B69" s="126" t="s">
        <v>93</v>
      </c>
      <c r="C69" s="126" t="s">
        <v>92</v>
      </c>
      <c r="D69" s="127">
        <v>31925000</v>
      </c>
    </row>
    <row r="70" spans="2:4">
      <c r="B70" s="126" t="s">
        <v>94</v>
      </c>
      <c r="C70" s="126"/>
      <c r="D70" s="127">
        <v>50000</v>
      </c>
    </row>
    <row r="71" spans="2:4">
      <c r="B71" s="126" t="s">
        <v>95</v>
      </c>
      <c r="C71" s="126"/>
      <c r="D71" s="127">
        <v>1305000</v>
      </c>
    </row>
    <row r="72" spans="2:4">
      <c r="B72" s="126" t="s">
        <v>97</v>
      </c>
      <c r="C72" s="126" t="s">
        <v>96</v>
      </c>
      <c r="D72" s="127">
        <v>5000000</v>
      </c>
    </row>
    <row r="73" spans="2:4">
      <c r="B73" s="126" t="s">
        <v>99</v>
      </c>
      <c r="C73" s="126" t="s">
        <v>98</v>
      </c>
      <c r="D73" s="127">
        <v>18000000</v>
      </c>
    </row>
    <row r="74" spans="2:4">
      <c r="B74" s="126" t="s">
        <v>100</v>
      </c>
      <c r="C74" s="126"/>
      <c r="D74" s="127">
        <v>50000</v>
      </c>
    </row>
    <row r="75" spans="2:4">
      <c r="B75" s="126" t="s">
        <v>101</v>
      </c>
      <c r="C75" s="126"/>
      <c r="D75" s="127">
        <v>5050000</v>
      </c>
    </row>
    <row r="76" spans="2:4">
      <c r="B76" s="126" t="s">
        <v>102</v>
      </c>
      <c r="C76" s="126"/>
      <c r="D76" s="127">
        <v>11000000</v>
      </c>
    </row>
    <row r="77" spans="2:4">
      <c r="B77" s="126" t="s">
        <v>103</v>
      </c>
      <c r="C77" s="126"/>
      <c r="D77" s="127">
        <v>31709000</v>
      </c>
    </row>
    <row r="78" spans="2:4">
      <c r="B78" s="126" t="s">
        <v>104</v>
      </c>
      <c r="C78" s="126"/>
      <c r="D78" s="127">
        <v>38100000</v>
      </c>
    </row>
    <row r="79" spans="2:4">
      <c r="B79" s="126" t="s">
        <v>105</v>
      </c>
      <c r="C79" s="126"/>
      <c r="D79" s="127">
        <v>471200</v>
      </c>
    </row>
    <row r="80" spans="2:4">
      <c r="B80" s="126" t="s">
        <v>106</v>
      </c>
      <c r="C80" s="126"/>
      <c r="D80" s="127">
        <v>20000000</v>
      </c>
    </row>
    <row r="81" spans="2:4">
      <c r="B81" s="126" t="s">
        <v>107</v>
      </c>
      <c r="C81" s="126"/>
      <c r="D81" s="127">
        <v>50000</v>
      </c>
    </row>
    <row r="82" spans="2:4">
      <c r="B82" s="126" t="s">
        <v>109</v>
      </c>
      <c r="C82" s="126" t="s">
        <v>108</v>
      </c>
      <c r="D82" s="127">
        <v>1500000</v>
      </c>
    </row>
    <row r="83" spans="2:4">
      <c r="B83" s="126" t="s">
        <v>110</v>
      </c>
      <c r="C83" s="126"/>
      <c r="D83" s="127">
        <v>5000000</v>
      </c>
    </row>
    <row r="84" spans="2:4">
      <c r="B84" s="126" t="s">
        <v>111</v>
      </c>
      <c r="C84" s="126"/>
      <c r="D84" s="127">
        <v>50000</v>
      </c>
    </row>
    <row r="85" spans="2:4">
      <c r="B85" s="126" t="s">
        <v>113</v>
      </c>
      <c r="C85" s="126" t="s">
        <v>112</v>
      </c>
      <c r="D85" s="127">
        <v>50000</v>
      </c>
    </row>
    <row r="86" spans="2:4">
      <c r="B86" s="126" t="s">
        <v>114</v>
      </c>
      <c r="C86" s="126"/>
      <c r="D86" s="127">
        <v>1000000</v>
      </c>
    </row>
    <row r="87" spans="2:4">
      <c r="B87" s="126" t="s">
        <v>115</v>
      </c>
      <c r="C87" s="126"/>
      <c r="D87" s="127">
        <v>50000</v>
      </c>
    </row>
    <row r="88" spans="2:4">
      <c r="B88" s="126" t="s">
        <v>116</v>
      </c>
      <c r="C88" s="126"/>
      <c r="D88" s="127">
        <v>5000000</v>
      </c>
    </row>
    <row r="89" spans="2:4">
      <c r="B89" s="126" t="s">
        <v>118</v>
      </c>
      <c r="C89" s="126" t="s">
        <v>117</v>
      </c>
      <c r="D89" s="127">
        <v>7000000</v>
      </c>
    </row>
    <row r="90" spans="2:4">
      <c r="B90" s="126" t="s">
        <v>120</v>
      </c>
      <c r="C90" s="126" t="s">
        <v>119</v>
      </c>
      <c r="D90" s="127">
        <v>1485000</v>
      </c>
    </row>
    <row r="91" spans="2:4">
      <c r="B91" s="126" t="s">
        <v>121</v>
      </c>
      <c r="C91" s="126"/>
      <c r="D91" s="127">
        <v>5000000</v>
      </c>
    </row>
    <row r="92" spans="2:4">
      <c r="B92" s="126" t="s">
        <v>122</v>
      </c>
      <c r="C92" s="126"/>
      <c r="D92" s="127">
        <v>5112000</v>
      </c>
    </row>
    <row r="93" spans="2:4">
      <c r="B93" s="126" t="s">
        <v>123</v>
      </c>
      <c r="C93" s="126"/>
      <c r="D93" s="127">
        <v>4100000</v>
      </c>
    </row>
    <row r="94" spans="2:4">
      <c r="B94" s="126" t="s">
        <v>124</v>
      </c>
      <c r="C94" s="126"/>
      <c r="D94" s="127">
        <v>500000</v>
      </c>
    </row>
    <row r="95" spans="2:4">
      <c r="B95" s="126" t="s">
        <v>6556</v>
      </c>
      <c r="C95" s="126"/>
      <c r="D95" s="127">
        <v>1128000</v>
      </c>
    </row>
    <row r="96" spans="2:4">
      <c r="B96" s="262" t="s">
        <v>6557</v>
      </c>
      <c r="C96" s="126"/>
      <c r="D96" s="127">
        <v>12750000</v>
      </c>
    </row>
    <row r="97" spans="2:4">
      <c r="B97" s="126" t="s">
        <v>6558</v>
      </c>
      <c r="C97" s="126" t="s">
        <v>365</v>
      </c>
      <c r="D97" s="127">
        <v>500000</v>
      </c>
    </row>
    <row r="98" spans="2:4">
      <c r="B98" s="126" t="s">
        <v>126</v>
      </c>
      <c r="C98" s="126" t="s">
        <v>125</v>
      </c>
      <c r="D98" s="127">
        <v>16996000</v>
      </c>
    </row>
    <row r="99" spans="2:4">
      <c r="B99" s="126" t="s">
        <v>128</v>
      </c>
      <c r="C99" s="126" t="s">
        <v>127</v>
      </c>
      <c r="D99" s="127">
        <v>6220000</v>
      </c>
    </row>
    <row r="100" spans="2:4">
      <c r="B100" s="126" t="s">
        <v>130</v>
      </c>
      <c r="C100" s="126" t="s">
        <v>129</v>
      </c>
      <c r="D100" s="127">
        <v>15050000</v>
      </c>
    </row>
    <row r="101" spans="2:4">
      <c r="B101" s="126" t="s">
        <v>131</v>
      </c>
      <c r="C101" s="126"/>
      <c r="D101" s="127">
        <v>630000</v>
      </c>
    </row>
    <row r="102" spans="2:4">
      <c r="B102" s="126" t="s">
        <v>133</v>
      </c>
      <c r="C102" s="126" t="s">
        <v>132</v>
      </c>
      <c r="D102" s="127">
        <v>4334500</v>
      </c>
    </row>
    <row r="103" spans="2:4">
      <c r="B103" s="126" t="s">
        <v>134</v>
      </c>
      <c r="C103" s="126"/>
      <c r="D103" s="127">
        <v>5000000</v>
      </c>
    </row>
    <row r="104" spans="2:4">
      <c r="B104" s="126" t="s">
        <v>136</v>
      </c>
      <c r="C104" s="126" t="s">
        <v>135</v>
      </c>
      <c r="D104" s="127">
        <v>5000000</v>
      </c>
    </row>
    <row r="105" spans="2:4">
      <c r="B105" s="126" t="s">
        <v>138</v>
      </c>
      <c r="C105" s="126" t="s">
        <v>137</v>
      </c>
      <c r="D105" s="127">
        <v>5000000</v>
      </c>
    </row>
    <row r="106" spans="2:4">
      <c r="B106" s="126" t="s">
        <v>139</v>
      </c>
      <c r="C106" s="126"/>
      <c r="D106" s="127">
        <v>7100000</v>
      </c>
    </row>
    <row r="107" spans="2:4">
      <c r="B107" s="126" t="s">
        <v>140</v>
      </c>
      <c r="C107" s="126"/>
      <c r="D107" s="127">
        <v>5000000</v>
      </c>
    </row>
    <row r="108" spans="2:4">
      <c r="B108" s="126" t="s">
        <v>141</v>
      </c>
      <c r="C108" s="126" t="s">
        <v>17</v>
      </c>
      <c r="D108" s="127">
        <v>10000000</v>
      </c>
    </row>
    <row r="109" spans="2:4">
      <c r="B109" s="126" t="s">
        <v>142</v>
      </c>
      <c r="C109" s="126"/>
      <c r="D109" s="127">
        <v>15600000</v>
      </c>
    </row>
    <row r="110" spans="2:4">
      <c r="B110" s="126" t="s">
        <v>144</v>
      </c>
      <c r="C110" s="126" t="s">
        <v>143</v>
      </c>
      <c r="D110" s="127">
        <v>625000</v>
      </c>
    </row>
    <row r="111" spans="2:4">
      <c r="B111" s="126" t="s">
        <v>145</v>
      </c>
      <c r="C111" s="126"/>
      <c r="D111" s="127">
        <v>150000</v>
      </c>
    </row>
    <row r="112" spans="2:4">
      <c r="B112" s="126" t="s">
        <v>146</v>
      </c>
      <c r="C112" s="126" t="s">
        <v>17</v>
      </c>
      <c r="D112" s="127">
        <v>5000000</v>
      </c>
    </row>
    <row r="113" spans="2:4">
      <c r="B113" s="126" t="s">
        <v>147</v>
      </c>
      <c r="C113" s="126"/>
      <c r="D113" s="127">
        <v>400000</v>
      </c>
    </row>
    <row r="114" spans="2:4">
      <c r="B114" s="126" t="s">
        <v>149</v>
      </c>
      <c r="C114" s="126" t="s">
        <v>148</v>
      </c>
      <c r="D114" s="127">
        <v>8019515</v>
      </c>
    </row>
    <row r="115" spans="2:4">
      <c r="B115" s="126" t="s">
        <v>151</v>
      </c>
      <c r="C115" s="126" t="s">
        <v>150</v>
      </c>
      <c r="D115" s="127">
        <v>7374544</v>
      </c>
    </row>
    <row r="116" spans="2:4">
      <c r="B116" s="126" t="s">
        <v>152</v>
      </c>
      <c r="C116" s="126"/>
      <c r="D116" s="127">
        <v>600000</v>
      </c>
    </row>
    <row r="117" spans="2:4">
      <c r="B117" s="126" t="s">
        <v>153</v>
      </c>
      <c r="C117" s="126" t="s">
        <v>17</v>
      </c>
      <c r="D117" s="127">
        <v>100000</v>
      </c>
    </row>
    <row r="118" spans="2:4">
      <c r="B118" s="126" t="s">
        <v>155</v>
      </c>
      <c r="C118" s="126" t="s">
        <v>154</v>
      </c>
      <c r="D118" s="127">
        <v>1712000</v>
      </c>
    </row>
    <row r="119" spans="2:4">
      <c r="B119" s="126" t="s">
        <v>156</v>
      </c>
      <c r="C119" s="126"/>
      <c r="D119" s="127">
        <v>5350000</v>
      </c>
    </row>
    <row r="120" spans="2:4">
      <c r="B120" s="126" t="s">
        <v>157</v>
      </c>
      <c r="C120" s="126"/>
      <c r="D120" s="127">
        <v>50000</v>
      </c>
    </row>
    <row r="121" spans="2:4">
      <c r="B121" s="126" t="s">
        <v>158</v>
      </c>
      <c r="C121" s="126"/>
      <c r="D121" s="127">
        <v>5050000</v>
      </c>
    </row>
    <row r="122" spans="2:4">
      <c r="B122" s="126" t="s">
        <v>160</v>
      </c>
      <c r="C122" s="126" t="s">
        <v>159</v>
      </c>
      <c r="D122" s="127">
        <v>5617500</v>
      </c>
    </row>
    <row r="123" spans="2:4">
      <c r="B123" s="126" t="s">
        <v>161</v>
      </c>
      <c r="C123" s="126"/>
      <c r="D123" s="127">
        <v>5000000</v>
      </c>
    </row>
    <row r="124" spans="2:4">
      <c r="B124" s="126" t="s">
        <v>162</v>
      </c>
      <c r="C124" s="126"/>
      <c r="D124" s="127">
        <v>15000000</v>
      </c>
    </row>
    <row r="125" spans="2:4">
      <c r="B125" s="126" t="s">
        <v>164</v>
      </c>
      <c r="C125" s="126" t="s">
        <v>163</v>
      </c>
      <c r="D125" s="127">
        <v>1500000</v>
      </c>
    </row>
    <row r="126" spans="2:4">
      <c r="B126" s="126" t="s">
        <v>165</v>
      </c>
      <c r="C126" s="126"/>
      <c r="D126" s="127">
        <v>50000</v>
      </c>
    </row>
    <row r="127" spans="2:4">
      <c r="B127" s="126" t="s">
        <v>167</v>
      </c>
      <c r="C127" s="126" t="s">
        <v>166</v>
      </c>
      <c r="D127" s="127">
        <v>850000</v>
      </c>
    </row>
    <row r="128" spans="2:4">
      <c r="B128" s="126" t="s">
        <v>168</v>
      </c>
      <c r="C128" s="126"/>
      <c r="D128" s="127">
        <v>400000</v>
      </c>
    </row>
    <row r="129" spans="2:4">
      <c r="B129" s="126" t="s">
        <v>169</v>
      </c>
      <c r="C129" s="126"/>
      <c r="D129" s="127">
        <v>50000</v>
      </c>
    </row>
    <row r="130" spans="2:4">
      <c r="B130" s="126" t="s">
        <v>170</v>
      </c>
      <c r="C130" s="126"/>
      <c r="D130" s="127">
        <v>5000000</v>
      </c>
    </row>
    <row r="131" spans="2:4">
      <c r="B131" s="126" t="s">
        <v>171</v>
      </c>
      <c r="C131" s="126"/>
      <c r="D131" s="127">
        <v>5620000</v>
      </c>
    </row>
    <row r="132" spans="2:4">
      <c r="B132" s="126" t="s">
        <v>172</v>
      </c>
      <c r="C132" s="126"/>
      <c r="D132" s="127">
        <v>5050000</v>
      </c>
    </row>
    <row r="133" spans="2:4">
      <c r="B133" s="126" t="s">
        <v>173</v>
      </c>
      <c r="C133" s="126"/>
      <c r="D133" s="127">
        <v>180000</v>
      </c>
    </row>
    <row r="134" spans="2:4">
      <c r="B134" s="126" t="s">
        <v>174</v>
      </c>
      <c r="C134" s="126"/>
      <c r="D134" s="127">
        <v>5000000</v>
      </c>
    </row>
    <row r="135" spans="2:4">
      <c r="B135" s="126" t="s">
        <v>176</v>
      </c>
      <c r="C135" s="126" t="s">
        <v>175</v>
      </c>
      <c r="D135" s="127">
        <v>5620000</v>
      </c>
    </row>
    <row r="136" spans="2:4">
      <c r="B136" s="126" t="s">
        <v>177</v>
      </c>
      <c r="C136" s="126"/>
      <c r="D136" s="127">
        <v>50000</v>
      </c>
    </row>
    <row r="137" spans="2:4">
      <c r="B137" s="126" t="s">
        <v>178</v>
      </c>
      <c r="C137" s="126"/>
      <c r="D137" s="127">
        <v>550000</v>
      </c>
    </row>
    <row r="138" spans="2:4">
      <c r="B138" s="126" t="s">
        <v>179</v>
      </c>
      <c r="C138" s="126"/>
      <c r="D138" s="127">
        <v>517500</v>
      </c>
    </row>
    <row r="139" spans="2:4">
      <c r="B139" s="126" t="s">
        <v>180</v>
      </c>
      <c r="C139" s="126"/>
      <c r="D139" s="127">
        <v>100000</v>
      </c>
    </row>
    <row r="140" spans="2:4">
      <c r="B140" s="126" t="s">
        <v>181</v>
      </c>
      <c r="C140" s="126"/>
      <c r="D140" s="127">
        <v>5000000</v>
      </c>
    </row>
    <row r="141" spans="2:4">
      <c r="B141" s="126" t="s">
        <v>183</v>
      </c>
      <c r="C141" s="126" t="s">
        <v>182</v>
      </c>
      <c r="D141" s="127">
        <v>15000000</v>
      </c>
    </row>
    <row r="142" spans="2:4">
      <c r="B142" s="126" t="s">
        <v>184</v>
      </c>
      <c r="C142" s="126"/>
      <c r="D142" s="127">
        <v>15000000</v>
      </c>
    </row>
    <row r="143" spans="2:4">
      <c r="B143" s="126" t="s">
        <v>185</v>
      </c>
      <c r="C143" s="126"/>
      <c r="D143" s="127">
        <v>15000000</v>
      </c>
    </row>
    <row r="144" spans="2:4">
      <c r="B144" s="126" t="s">
        <v>187</v>
      </c>
      <c r="C144" s="126" t="s">
        <v>186</v>
      </c>
      <c r="D144" s="127">
        <v>15000000</v>
      </c>
    </row>
    <row r="145" spans="2:4">
      <c r="B145" s="126" t="s">
        <v>189</v>
      </c>
      <c r="C145" s="126" t="s">
        <v>188</v>
      </c>
      <c r="D145" s="127">
        <v>7834000</v>
      </c>
    </row>
    <row r="146" spans="2:4">
      <c r="B146" s="126" t="s">
        <v>190</v>
      </c>
      <c r="C146" s="126"/>
      <c r="D146" s="127">
        <v>10740000</v>
      </c>
    </row>
    <row r="147" spans="2:4">
      <c r="B147" s="126" t="s">
        <v>191</v>
      </c>
      <c r="C147" s="126"/>
      <c r="D147" s="127">
        <v>5000000</v>
      </c>
    </row>
    <row r="148" spans="2:4">
      <c r="B148" s="126" t="s">
        <v>193</v>
      </c>
      <c r="C148" s="126" t="s">
        <v>192</v>
      </c>
      <c r="D148" s="127">
        <v>700000</v>
      </c>
    </row>
    <row r="149" spans="2:4">
      <c r="B149" s="126" t="s">
        <v>195</v>
      </c>
      <c r="C149" s="126" t="s">
        <v>194</v>
      </c>
      <c r="D149" s="127">
        <v>16355500</v>
      </c>
    </row>
    <row r="150" spans="2:4">
      <c r="B150" s="126" t="s">
        <v>197</v>
      </c>
      <c r="C150" s="126" t="s">
        <v>196</v>
      </c>
      <c r="D150" s="127">
        <v>5000000</v>
      </c>
    </row>
    <row r="151" spans="2:4">
      <c r="B151" s="126" t="s">
        <v>198</v>
      </c>
      <c r="C151" s="126"/>
      <c r="D151" s="127">
        <v>5000000</v>
      </c>
    </row>
    <row r="152" spans="2:4">
      <c r="B152" s="126" t="s">
        <v>200</v>
      </c>
      <c r="C152" s="126" t="s">
        <v>199</v>
      </c>
      <c r="D152" s="127">
        <v>9678785</v>
      </c>
    </row>
    <row r="153" spans="2:4">
      <c r="B153" s="126" t="s">
        <v>202</v>
      </c>
      <c r="C153" s="126" t="s">
        <v>201</v>
      </c>
      <c r="D153" s="127">
        <v>5200000</v>
      </c>
    </row>
    <row r="154" spans="2:4">
      <c r="B154" s="126" t="s">
        <v>204</v>
      </c>
      <c r="C154" s="126" t="s">
        <v>203</v>
      </c>
      <c r="D154" s="127">
        <v>5400000</v>
      </c>
    </row>
    <row r="155" spans="2:4">
      <c r="B155" s="126" t="s">
        <v>205</v>
      </c>
      <c r="C155" s="126"/>
      <c r="D155" s="127">
        <v>50000</v>
      </c>
    </row>
    <row r="156" spans="2:4">
      <c r="B156" s="126" t="s">
        <v>207</v>
      </c>
      <c r="C156" s="126" t="s">
        <v>206</v>
      </c>
      <c r="D156" s="127">
        <v>1500000</v>
      </c>
    </row>
    <row r="157" spans="2:4">
      <c r="B157" s="126" t="s">
        <v>208</v>
      </c>
      <c r="C157" s="126"/>
      <c r="D157" s="127">
        <v>12823555</v>
      </c>
    </row>
    <row r="158" spans="2:4">
      <c r="B158" s="126" t="s">
        <v>209</v>
      </c>
      <c r="C158" s="126"/>
      <c r="D158" s="127">
        <v>420000</v>
      </c>
    </row>
    <row r="159" spans="2:4">
      <c r="B159" s="126" t="s">
        <v>211</v>
      </c>
      <c r="C159" s="126" t="s">
        <v>210</v>
      </c>
      <c r="D159" s="127">
        <v>485000</v>
      </c>
    </row>
    <row r="160" spans="2:4">
      <c r="B160" s="126" t="s">
        <v>212</v>
      </c>
      <c r="C160" s="126"/>
      <c r="D160" s="127">
        <v>21372000</v>
      </c>
    </row>
    <row r="161" spans="2:4">
      <c r="B161" s="126" t="s">
        <v>214</v>
      </c>
      <c r="C161" s="126" t="s">
        <v>213</v>
      </c>
      <c r="D161" s="127">
        <v>350000</v>
      </c>
    </row>
    <row r="162" spans="2:4">
      <c r="B162" s="126" t="s">
        <v>216</v>
      </c>
      <c r="C162" s="126" t="s">
        <v>215</v>
      </c>
      <c r="D162" s="127">
        <v>350000</v>
      </c>
    </row>
    <row r="163" spans="2:4">
      <c r="B163" s="126" t="s">
        <v>217</v>
      </c>
      <c r="C163" s="126"/>
      <c r="D163" s="127">
        <v>5000000</v>
      </c>
    </row>
    <row r="164" spans="2:4">
      <c r="B164" s="126" t="s">
        <v>218</v>
      </c>
      <c r="C164" s="126"/>
      <c r="D164" s="127">
        <v>100000</v>
      </c>
    </row>
    <row r="165" spans="2:4">
      <c r="B165" s="126" t="s">
        <v>6559</v>
      </c>
      <c r="C165" s="126" t="s">
        <v>368</v>
      </c>
      <c r="D165" s="127">
        <v>600000</v>
      </c>
    </row>
    <row r="166" spans="2:4">
      <c r="B166" s="126" t="s">
        <v>219</v>
      </c>
      <c r="C166" s="126"/>
      <c r="D166" s="127">
        <v>50000</v>
      </c>
    </row>
    <row r="167" spans="2:4">
      <c r="B167" s="126" t="s">
        <v>221</v>
      </c>
      <c r="C167" s="126" t="s">
        <v>220</v>
      </c>
      <c r="D167" s="127">
        <v>17152000</v>
      </c>
    </row>
    <row r="168" spans="2:4">
      <c r="B168" s="126" t="s">
        <v>223</v>
      </c>
      <c r="C168" s="126" t="s">
        <v>222</v>
      </c>
      <c r="D168" s="127">
        <v>5000000</v>
      </c>
    </row>
    <row r="169" spans="2:4">
      <c r="B169" s="126" t="s">
        <v>224</v>
      </c>
      <c r="C169" s="126"/>
      <c r="D169" s="127">
        <v>100000</v>
      </c>
    </row>
    <row r="170" spans="2:4">
      <c r="B170" s="126" t="s">
        <v>226</v>
      </c>
      <c r="C170" s="126" t="s">
        <v>225</v>
      </c>
      <c r="D170" s="127">
        <v>5000000</v>
      </c>
    </row>
    <row r="171" spans="2:4">
      <c r="B171" s="126" t="s">
        <v>227</v>
      </c>
      <c r="C171" s="126"/>
      <c r="D171" s="127">
        <v>5000000</v>
      </c>
    </row>
    <row r="172" spans="2:4">
      <c r="B172" s="126" t="s">
        <v>228</v>
      </c>
      <c r="C172" s="126"/>
      <c r="D172" s="127">
        <v>50000</v>
      </c>
    </row>
    <row r="173" spans="2:4">
      <c r="B173" s="126" t="s">
        <v>229</v>
      </c>
      <c r="C173" s="126"/>
      <c r="D173" s="127">
        <v>5000000</v>
      </c>
    </row>
    <row r="174" spans="2:4">
      <c r="B174" s="126" t="s">
        <v>230</v>
      </c>
      <c r="C174" s="126"/>
      <c r="D174" s="127">
        <v>5050000</v>
      </c>
    </row>
    <row r="175" spans="2:4">
      <c r="B175" s="126" t="s">
        <v>231</v>
      </c>
      <c r="C175" s="126"/>
      <c r="D175" s="127">
        <v>15000000</v>
      </c>
    </row>
    <row r="176" spans="2:4">
      <c r="B176" s="126" t="s">
        <v>233</v>
      </c>
      <c r="C176" s="126" t="s">
        <v>232</v>
      </c>
      <c r="D176" s="127">
        <v>500000</v>
      </c>
    </row>
    <row r="177" spans="2:4">
      <c r="B177" s="126" t="s">
        <v>234</v>
      </c>
      <c r="C177" s="126"/>
      <c r="D177" s="127">
        <v>320000</v>
      </c>
    </row>
    <row r="178" spans="2:4">
      <c r="B178" s="126" t="s">
        <v>236</v>
      </c>
      <c r="C178" s="126" t="s">
        <v>235</v>
      </c>
      <c r="D178" s="127">
        <v>50000</v>
      </c>
    </row>
    <row r="179" spans="2:4">
      <c r="B179" s="126" t="s">
        <v>238</v>
      </c>
      <c r="C179" s="126" t="s">
        <v>237</v>
      </c>
      <c r="D179" s="127">
        <v>50000</v>
      </c>
    </row>
    <row r="180" spans="2:4">
      <c r="B180" s="126" t="s">
        <v>240</v>
      </c>
      <c r="C180" s="126" t="s">
        <v>239</v>
      </c>
      <c r="D180" s="127">
        <v>6150000</v>
      </c>
    </row>
    <row r="181" spans="2:4">
      <c r="B181" s="126" t="s">
        <v>241</v>
      </c>
      <c r="C181" s="126"/>
      <c r="D181" s="127">
        <v>50000</v>
      </c>
    </row>
    <row r="182" spans="2:4">
      <c r="B182" s="126" t="s">
        <v>243</v>
      </c>
      <c r="C182" s="126" t="s">
        <v>242</v>
      </c>
      <c r="D182" s="127">
        <v>420000</v>
      </c>
    </row>
    <row r="183" spans="2:4">
      <c r="B183" s="126" t="s">
        <v>244</v>
      </c>
      <c r="C183" s="126"/>
      <c r="D183" s="127">
        <v>15000000</v>
      </c>
    </row>
    <row r="184" spans="2:4">
      <c r="B184" s="126" t="s">
        <v>246</v>
      </c>
      <c r="C184" s="126" t="s">
        <v>245</v>
      </c>
      <c r="D184" s="127">
        <v>5000000</v>
      </c>
    </row>
    <row r="185" spans="2:4">
      <c r="B185" s="126" t="s">
        <v>247</v>
      </c>
      <c r="C185" s="126"/>
      <c r="D185" s="127">
        <v>100000</v>
      </c>
    </row>
    <row r="186" spans="2:4">
      <c r="B186" s="126" t="s">
        <v>248</v>
      </c>
      <c r="C186" s="126"/>
      <c r="D186" s="127">
        <v>6127000</v>
      </c>
    </row>
    <row r="187" spans="2:4">
      <c r="B187" s="126" t="s">
        <v>249</v>
      </c>
      <c r="C187" s="126"/>
      <c r="D187" s="127">
        <v>15000000</v>
      </c>
    </row>
    <row r="188" spans="2:4">
      <c r="B188" s="126" t="s">
        <v>251</v>
      </c>
      <c r="C188" s="126" t="s">
        <v>250</v>
      </c>
      <c r="D188" s="127">
        <v>1420000</v>
      </c>
    </row>
    <row r="189" spans="2:4">
      <c r="B189" s="126" t="s">
        <v>252</v>
      </c>
      <c r="C189" s="126"/>
      <c r="D189" s="127">
        <v>40500000</v>
      </c>
    </row>
    <row r="190" spans="2:4">
      <c r="B190" s="126" t="s">
        <v>253</v>
      </c>
      <c r="C190" s="126"/>
      <c r="D190" s="127">
        <v>50000</v>
      </c>
    </row>
    <row r="191" spans="2:4">
      <c r="B191" s="126" t="s">
        <v>254</v>
      </c>
      <c r="C191" s="126"/>
      <c r="D191" s="127">
        <v>5230000</v>
      </c>
    </row>
    <row r="192" spans="2:4">
      <c r="B192" s="126" t="s">
        <v>256</v>
      </c>
      <c r="C192" s="126" t="s">
        <v>255</v>
      </c>
      <c r="D192" s="127">
        <v>5224000</v>
      </c>
    </row>
    <row r="193" spans="2:4">
      <c r="B193" s="126" t="s">
        <v>257</v>
      </c>
      <c r="C193" s="126"/>
      <c r="D193" s="127">
        <v>50000</v>
      </c>
    </row>
    <row r="194" spans="2:4">
      <c r="B194" s="126" t="s">
        <v>258</v>
      </c>
      <c r="C194" s="126"/>
      <c r="D194" s="127">
        <v>7125000</v>
      </c>
    </row>
    <row r="195" spans="2:4">
      <c r="B195" s="126" t="s">
        <v>259</v>
      </c>
      <c r="C195" s="126"/>
      <c r="D195" s="127">
        <v>2300000</v>
      </c>
    </row>
    <row r="196" spans="2:4">
      <c r="B196" s="126" t="s">
        <v>260</v>
      </c>
      <c r="C196" s="126"/>
      <c r="D196" s="127">
        <v>530000</v>
      </c>
    </row>
    <row r="197" spans="2:4">
      <c r="B197" s="126" t="s">
        <v>262</v>
      </c>
      <c r="C197" s="126" t="s">
        <v>261</v>
      </c>
      <c r="D197" s="127">
        <v>50000</v>
      </c>
    </row>
    <row r="198" spans="2:4">
      <c r="B198" s="126" t="s">
        <v>263</v>
      </c>
      <c r="C198" s="126"/>
      <c r="D198" s="127">
        <v>5000000</v>
      </c>
    </row>
    <row r="199" spans="2:4">
      <c r="B199" s="126" t="s">
        <v>265</v>
      </c>
      <c r="C199" s="126" t="s">
        <v>264</v>
      </c>
      <c r="D199" s="127">
        <v>16734000</v>
      </c>
    </row>
    <row r="200" spans="2:4">
      <c r="B200" s="126" t="s">
        <v>266</v>
      </c>
      <c r="C200" s="126"/>
      <c r="D200" s="127">
        <v>1495000</v>
      </c>
    </row>
    <row r="201" spans="2:4">
      <c r="B201" s="126" t="s">
        <v>267</v>
      </c>
      <c r="C201" s="126"/>
      <c r="D201" s="127">
        <v>5000000</v>
      </c>
    </row>
    <row r="202" spans="2:4">
      <c r="B202" s="126" t="s">
        <v>268</v>
      </c>
      <c r="C202" s="126"/>
      <c r="D202" s="127">
        <v>8300000</v>
      </c>
    </row>
    <row r="203" spans="2:4">
      <c r="B203" s="126" t="s">
        <v>270</v>
      </c>
      <c r="C203" s="126" t="s">
        <v>269</v>
      </c>
      <c r="D203" s="127">
        <v>90763650</v>
      </c>
    </row>
    <row r="204" spans="2:4">
      <c r="B204" s="126" t="s">
        <v>272</v>
      </c>
      <c r="C204" s="126" t="s">
        <v>271</v>
      </c>
      <c r="D204" s="127">
        <v>5000000</v>
      </c>
    </row>
    <row r="205" spans="2:4">
      <c r="B205" s="126" t="s">
        <v>273</v>
      </c>
      <c r="C205" s="126"/>
      <c r="D205" s="127">
        <v>1300000</v>
      </c>
    </row>
    <row r="206" spans="2:4">
      <c r="B206" s="126" t="s">
        <v>274</v>
      </c>
      <c r="C206" s="126"/>
      <c r="D206" s="127">
        <v>50000</v>
      </c>
    </row>
    <row r="207" spans="2:4">
      <c r="B207" s="126" t="s">
        <v>275</v>
      </c>
      <c r="C207" s="126"/>
      <c r="D207" s="127">
        <v>5050000</v>
      </c>
    </row>
    <row r="208" spans="2:4">
      <c r="B208" s="126" t="s">
        <v>277</v>
      </c>
      <c r="C208" s="126" t="s">
        <v>276</v>
      </c>
      <c r="D208" s="127">
        <v>200000</v>
      </c>
    </row>
    <row r="209" spans="2:4">
      <c r="B209" s="126" t="s">
        <v>278</v>
      </c>
      <c r="C209" s="126"/>
      <c r="D209" s="127">
        <v>5050000</v>
      </c>
    </row>
    <row r="210" spans="2:4">
      <c r="B210" s="126" t="s">
        <v>280</v>
      </c>
      <c r="C210" s="126" t="s">
        <v>279</v>
      </c>
      <c r="D210" s="127">
        <v>6032000</v>
      </c>
    </row>
    <row r="211" spans="2:4">
      <c r="B211" s="126" t="s">
        <v>281</v>
      </c>
      <c r="C211" s="126"/>
      <c r="D211" s="127">
        <v>1000000</v>
      </c>
    </row>
    <row r="212" spans="2:4">
      <c r="B212" s="126" t="s">
        <v>283</v>
      </c>
      <c r="C212" s="126" t="s">
        <v>282</v>
      </c>
      <c r="D212" s="127">
        <v>600000</v>
      </c>
    </row>
    <row r="213" spans="2:4">
      <c r="B213" s="126" t="s">
        <v>284</v>
      </c>
      <c r="C213" s="126"/>
      <c r="D213" s="127">
        <v>988000</v>
      </c>
    </row>
    <row r="214" spans="2:4">
      <c r="B214" s="126" t="s">
        <v>285</v>
      </c>
      <c r="C214" s="126"/>
      <c r="D214" s="127">
        <v>50000</v>
      </c>
    </row>
    <row r="215" spans="2:4">
      <c r="B215" s="126" t="s">
        <v>286</v>
      </c>
      <c r="C215" s="126"/>
      <c r="D215" s="127">
        <v>5150000</v>
      </c>
    </row>
    <row r="216" spans="2:4">
      <c r="B216" s="126" t="s">
        <v>287</v>
      </c>
      <c r="C216" s="126"/>
      <c r="D216" s="127">
        <v>3645000</v>
      </c>
    </row>
    <row r="217" spans="2:4">
      <c r="B217" s="126" t="s">
        <v>289</v>
      </c>
      <c r="C217" s="126" t="s">
        <v>288</v>
      </c>
      <c r="D217" s="127">
        <v>216600</v>
      </c>
    </row>
    <row r="218" spans="2:4">
      <c r="B218" s="126" t="s">
        <v>290</v>
      </c>
      <c r="C218" s="126"/>
      <c r="D218" s="127">
        <v>500000</v>
      </c>
    </row>
    <row r="219" spans="2:4">
      <c r="B219" s="126" t="s">
        <v>292</v>
      </c>
      <c r="C219" s="126" t="s">
        <v>291</v>
      </c>
      <c r="D219" s="127">
        <v>5100000</v>
      </c>
    </row>
    <row r="220" spans="2:4">
      <c r="B220" s="126" t="s">
        <v>294</v>
      </c>
      <c r="C220" s="126" t="s">
        <v>293</v>
      </c>
      <c r="D220" s="127">
        <v>3000000</v>
      </c>
    </row>
    <row r="221" spans="2:4">
      <c r="B221" s="126" t="s">
        <v>295</v>
      </c>
      <c r="C221" s="126"/>
      <c r="D221" s="127">
        <v>27750000</v>
      </c>
    </row>
    <row r="222" spans="2:4">
      <c r="B222" s="126" t="s">
        <v>296</v>
      </c>
      <c r="C222" s="126"/>
      <c r="D222" s="127">
        <v>500000</v>
      </c>
    </row>
    <row r="223" spans="2:4">
      <c r="B223" s="126" t="s">
        <v>297</v>
      </c>
      <c r="C223" s="126"/>
      <c r="D223" s="127">
        <v>50000</v>
      </c>
    </row>
    <row r="224" spans="2:4">
      <c r="B224" s="126" t="s">
        <v>298</v>
      </c>
      <c r="C224" s="126"/>
      <c r="D224" s="127">
        <v>25240000</v>
      </c>
    </row>
    <row r="225" spans="2:4">
      <c r="B225" s="126" t="s">
        <v>300</v>
      </c>
      <c r="C225" s="126" t="s">
        <v>299</v>
      </c>
      <c r="D225" s="127">
        <v>43150800</v>
      </c>
    </row>
    <row r="226" spans="2:4">
      <c r="B226" s="126" t="s">
        <v>301</v>
      </c>
      <c r="C226" s="126"/>
      <c r="D226" s="127">
        <v>5050000</v>
      </c>
    </row>
    <row r="227" spans="2:4">
      <c r="B227" s="126" t="s">
        <v>302</v>
      </c>
      <c r="C227" s="126"/>
      <c r="D227" s="127">
        <v>5000000</v>
      </c>
    </row>
    <row r="228" spans="2:4">
      <c r="B228" s="126" t="s">
        <v>303</v>
      </c>
      <c r="C228" s="126"/>
      <c r="D228" s="127">
        <v>50000</v>
      </c>
    </row>
    <row r="229" spans="2:4">
      <c r="B229" s="126" t="s">
        <v>305</v>
      </c>
      <c r="C229" s="126" t="s">
        <v>304</v>
      </c>
      <c r="D229" s="127">
        <v>10000000</v>
      </c>
    </row>
    <row r="230" spans="2:4">
      <c r="B230" s="126" t="s">
        <v>307</v>
      </c>
      <c r="C230" s="126" t="s">
        <v>306</v>
      </c>
      <c r="D230" s="127">
        <v>8214185</v>
      </c>
    </row>
    <row r="231" spans="2:4">
      <c r="B231" s="126" t="s">
        <v>308</v>
      </c>
      <c r="C231" s="126"/>
      <c r="D231" s="127">
        <v>900000</v>
      </c>
    </row>
    <row r="232" spans="2:4">
      <c r="B232" s="126" t="s">
        <v>310</v>
      </c>
      <c r="C232" s="126" t="s">
        <v>309</v>
      </c>
      <c r="D232" s="127">
        <v>3400000</v>
      </c>
    </row>
    <row r="233" spans="2:4">
      <c r="B233" s="126" t="s">
        <v>311</v>
      </c>
      <c r="C233" s="126"/>
      <c r="D233" s="127">
        <v>150000</v>
      </c>
    </row>
    <row r="234" spans="2:4">
      <c r="B234" s="126" t="s">
        <v>313</v>
      </c>
      <c r="C234" s="126" t="s">
        <v>312</v>
      </c>
      <c r="D234" s="127">
        <v>21568500</v>
      </c>
    </row>
    <row r="235" spans="2:4">
      <c r="B235" s="126" t="s">
        <v>315</v>
      </c>
      <c r="C235" s="126" t="s">
        <v>314</v>
      </c>
      <c r="D235" s="127">
        <v>805000</v>
      </c>
    </row>
    <row r="236" spans="2:4">
      <c r="B236" s="126" t="s">
        <v>316</v>
      </c>
      <c r="C236" s="126"/>
      <c r="D236" s="127">
        <v>100000</v>
      </c>
    </row>
    <row r="237" spans="2:4">
      <c r="B237" s="126" t="s">
        <v>317</v>
      </c>
      <c r="C237" s="126"/>
      <c r="D237" s="127">
        <v>450000</v>
      </c>
    </row>
    <row r="238" spans="2:4">
      <c r="B238" s="126" t="s">
        <v>318</v>
      </c>
      <c r="C238" s="126"/>
      <c r="D238" s="127">
        <v>25960000</v>
      </c>
    </row>
    <row r="239" spans="2:4">
      <c r="B239" s="126" t="s">
        <v>319</v>
      </c>
      <c r="C239" s="126"/>
      <c r="D239" s="127">
        <v>10192000</v>
      </c>
    </row>
    <row r="240" spans="2:4">
      <c r="B240" s="126" t="s">
        <v>321</v>
      </c>
      <c r="C240" s="126" t="s">
        <v>320</v>
      </c>
      <c r="D240" s="127">
        <v>10550000</v>
      </c>
    </row>
    <row r="241" spans="2:4">
      <c r="B241" s="126" t="s">
        <v>323</v>
      </c>
      <c r="C241" s="126" t="s">
        <v>322</v>
      </c>
      <c r="D241" s="127">
        <v>100000</v>
      </c>
    </row>
    <row r="242" spans="2:4">
      <c r="B242" s="126" t="s">
        <v>325</v>
      </c>
      <c r="C242" s="126" t="s">
        <v>324</v>
      </c>
      <c r="D242" s="127">
        <v>500000</v>
      </c>
    </row>
    <row r="243" spans="2:4">
      <c r="B243" s="126" t="s">
        <v>326</v>
      </c>
      <c r="C243" s="126"/>
      <c r="D243" s="127">
        <v>5000000</v>
      </c>
    </row>
    <row r="244" spans="2:4">
      <c r="B244" s="126" t="s">
        <v>328</v>
      </c>
      <c r="C244" s="126" t="s">
        <v>327</v>
      </c>
      <c r="D244" s="127">
        <v>500000</v>
      </c>
    </row>
    <row r="245" spans="2:4">
      <c r="B245" s="126" t="s">
        <v>330</v>
      </c>
      <c r="C245" s="126" t="s">
        <v>329</v>
      </c>
      <c r="D245" s="127">
        <v>6287280</v>
      </c>
    </row>
    <row r="246" spans="2:4">
      <c r="B246" s="126" t="s">
        <v>332</v>
      </c>
      <c r="C246" s="126" t="s">
        <v>331</v>
      </c>
      <c r="D246" s="127">
        <v>30013622</v>
      </c>
    </row>
    <row r="247" spans="2:4">
      <c r="B247" s="126" t="s">
        <v>333</v>
      </c>
      <c r="C247" s="126"/>
      <c r="D247" s="127">
        <v>230000</v>
      </c>
    </row>
    <row r="248" spans="2:4">
      <c r="B248" s="126" t="s">
        <v>334</v>
      </c>
      <c r="C248" s="126"/>
      <c r="D248" s="127">
        <v>5000000</v>
      </c>
    </row>
    <row r="249" spans="2:4">
      <c r="B249" s="126" t="s">
        <v>335</v>
      </c>
      <c r="C249" s="126"/>
      <c r="D249" s="127">
        <v>5000000</v>
      </c>
    </row>
    <row r="250" spans="2:4">
      <c r="B250" s="126" t="s">
        <v>336</v>
      </c>
      <c r="C250" s="126"/>
      <c r="D250" s="127">
        <v>7300000</v>
      </c>
    </row>
    <row r="251" spans="2:4">
      <c r="B251" s="126" t="s">
        <v>338</v>
      </c>
      <c r="C251" s="126" t="s">
        <v>337</v>
      </c>
      <c r="D251" s="127">
        <v>150000</v>
      </c>
    </row>
    <row r="252" spans="2:4">
      <c r="B252" s="126" t="s">
        <v>339</v>
      </c>
      <c r="C252" s="126"/>
      <c r="D252" s="127">
        <v>5000000</v>
      </c>
    </row>
    <row r="253" spans="2:4">
      <c r="B253" s="126" t="s">
        <v>340</v>
      </c>
      <c r="C253" s="126"/>
      <c r="D253" s="127">
        <v>40620000</v>
      </c>
    </row>
    <row r="254" spans="2:4">
      <c r="B254" s="126" t="s">
        <v>342</v>
      </c>
      <c r="C254" s="126" t="s">
        <v>341</v>
      </c>
      <c r="D254" s="127">
        <v>100000</v>
      </c>
    </row>
    <row r="255" spans="2:4">
      <c r="B255" s="126" t="s">
        <v>343</v>
      </c>
      <c r="C255" s="126"/>
      <c r="D255" s="127">
        <v>5000000</v>
      </c>
    </row>
    <row r="256" spans="2:4">
      <c r="B256" s="126" t="s">
        <v>345</v>
      </c>
      <c r="C256" s="126" t="s">
        <v>344</v>
      </c>
      <c r="D256" s="127">
        <v>5100000</v>
      </c>
    </row>
    <row r="257" spans="2:4">
      <c r="B257" s="126" t="s">
        <v>347</v>
      </c>
      <c r="C257" s="126" t="s">
        <v>346</v>
      </c>
      <c r="D257" s="127">
        <v>2564000</v>
      </c>
    </row>
    <row r="258" spans="2:4">
      <c r="B258" s="126" t="s">
        <v>349</v>
      </c>
      <c r="C258" s="126" t="s">
        <v>348</v>
      </c>
      <c r="D258" s="127">
        <v>5050000</v>
      </c>
    </row>
    <row r="259" spans="2:4">
      <c r="B259" s="126" t="s">
        <v>350</v>
      </c>
      <c r="C259" s="126"/>
      <c r="D259" s="127">
        <v>30150000</v>
      </c>
    </row>
    <row r="260" spans="2:4">
      <c r="B260" s="126" t="s">
        <v>352</v>
      </c>
      <c r="C260" s="126" t="s">
        <v>351</v>
      </c>
      <c r="D260" s="127">
        <v>1380000</v>
      </c>
    </row>
    <row r="261" spans="2:4">
      <c r="B261" s="126" t="s">
        <v>354</v>
      </c>
      <c r="C261" s="126" t="s">
        <v>353</v>
      </c>
      <c r="D261" s="127">
        <v>5000000</v>
      </c>
    </row>
    <row r="262" spans="2:4">
      <c r="B262" s="126" t="s">
        <v>355</v>
      </c>
      <c r="C262" s="126"/>
      <c r="D262" s="127">
        <v>3893000</v>
      </c>
    </row>
    <row r="263" spans="2:4">
      <c r="B263" s="126" t="s">
        <v>356</v>
      </c>
      <c r="C263" s="126"/>
      <c r="D263" s="127">
        <v>5000000</v>
      </c>
    </row>
    <row r="264" spans="2:4">
      <c r="B264" s="126" t="s">
        <v>357</v>
      </c>
      <c r="C264" s="126"/>
      <c r="D264" s="127">
        <v>500000</v>
      </c>
    </row>
    <row r="265" spans="2:4">
      <c r="B265" s="126" t="s">
        <v>358</v>
      </c>
      <c r="C265" s="126"/>
      <c r="D265" s="127">
        <v>5050000</v>
      </c>
    </row>
    <row r="266" spans="2:4">
      <c r="B266" s="126" t="s">
        <v>360</v>
      </c>
      <c r="C266" s="126" t="s">
        <v>359</v>
      </c>
      <c r="D266" s="127">
        <v>17760000</v>
      </c>
    </row>
    <row r="267" spans="2:4">
      <c r="B267" s="126" t="s">
        <v>362</v>
      </c>
      <c r="C267" s="126" t="s">
        <v>361</v>
      </c>
      <c r="D267" s="127">
        <v>100000</v>
      </c>
    </row>
    <row r="268" spans="2:4">
      <c r="B268" s="126" t="s">
        <v>366</v>
      </c>
      <c r="C268" s="126" t="s">
        <v>365</v>
      </c>
      <c r="D268" s="127">
        <v>72846271</v>
      </c>
    </row>
    <row r="269" spans="2:4">
      <c r="B269" s="126" t="s">
        <v>367</v>
      </c>
      <c r="C269" s="126"/>
      <c r="D269" s="127">
        <v>50000</v>
      </c>
    </row>
    <row r="270" spans="2:4">
      <c r="B270" s="126" t="s">
        <v>369</v>
      </c>
      <c r="C270" s="126" t="s">
        <v>368</v>
      </c>
      <c r="D270" s="127">
        <v>20150015</v>
      </c>
    </row>
    <row r="271" spans="2:4">
      <c r="B271" s="126" t="s">
        <v>371</v>
      </c>
      <c r="C271" s="126" t="s">
        <v>370</v>
      </c>
      <c r="D271" s="127">
        <v>7696000</v>
      </c>
    </row>
    <row r="272" spans="2:4">
      <c r="B272" s="126" t="s">
        <v>372</v>
      </c>
      <c r="C272" s="126"/>
      <c r="D272" s="127">
        <v>5000000</v>
      </c>
    </row>
    <row r="273" spans="2:7">
      <c r="B273" s="126" t="s">
        <v>373</v>
      </c>
      <c r="C273" s="126"/>
      <c r="D273" s="127">
        <v>244000</v>
      </c>
    </row>
    <row r="274" spans="2:7">
      <c r="B274" s="126" t="s">
        <v>374</v>
      </c>
      <c r="C274" s="126"/>
      <c r="D274" s="127">
        <v>2500000</v>
      </c>
    </row>
    <row r="275" spans="2:7">
      <c r="B275" s="126" t="s">
        <v>376</v>
      </c>
      <c r="C275" s="126" t="s">
        <v>375</v>
      </c>
      <c r="D275" s="127">
        <v>5240000</v>
      </c>
    </row>
    <row r="276" spans="2:7">
      <c r="B276" s="126" t="s">
        <v>377</v>
      </c>
      <c r="C276" s="126"/>
      <c r="D276" s="127">
        <v>248500</v>
      </c>
    </row>
    <row r="277" spans="2:7">
      <c r="B277" s="126" t="s">
        <v>379</v>
      </c>
      <c r="C277" s="126" t="s">
        <v>378</v>
      </c>
      <c r="D277" s="127">
        <v>30040000</v>
      </c>
    </row>
    <row r="278" spans="2:7">
      <c r="B278" s="126" t="s">
        <v>380</v>
      </c>
      <c r="C278" s="126"/>
      <c r="D278" s="127">
        <v>100000</v>
      </c>
    </row>
    <row r="279" spans="2:7">
      <c r="B279" s="126" t="s">
        <v>381</v>
      </c>
      <c r="C279" s="126"/>
      <c r="D279" s="127">
        <v>100000</v>
      </c>
    </row>
    <row r="280" spans="2:7">
      <c r="B280" s="126" t="s">
        <v>382</v>
      </c>
      <c r="C280" s="126"/>
      <c r="D280" s="127">
        <v>8440000</v>
      </c>
    </row>
    <row r="281" spans="2:7">
      <c r="B281" s="126" t="s">
        <v>384</v>
      </c>
      <c r="C281" s="126" t="s">
        <v>383</v>
      </c>
      <c r="D281" s="127">
        <v>1000000</v>
      </c>
    </row>
    <row r="282" spans="2:7">
      <c r="B282" s="126" t="s">
        <v>386</v>
      </c>
      <c r="C282" s="126" t="s">
        <v>385</v>
      </c>
      <c r="D282" s="127">
        <v>570000</v>
      </c>
    </row>
    <row r="283" spans="2:7">
      <c r="B283" s="126" t="s">
        <v>387</v>
      </c>
      <c r="C283" s="126"/>
      <c r="D283" s="127">
        <v>5000000</v>
      </c>
    </row>
    <row r="284" spans="2:7">
      <c r="B284" s="126" t="s">
        <v>388</v>
      </c>
      <c r="C284" s="126"/>
      <c r="D284" s="127">
        <v>5000000</v>
      </c>
      <c r="E284" s="6"/>
    </row>
    <row r="285" spans="2:7">
      <c r="B285" s="126" t="s">
        <v>390</v>
      </c>
      <c r="C285" s="126" t="s">
        <v>389</v>
      </c>
      <c r="D285" s="127">
        <v>15160000</v>
      </c>
      <c r="G285" s="7"/>
    </row>
    <row r="286" spans="2:7">
      <c r="B286" s="126" t="s">
        <v>392</v>
      </c>
      <c r="C286" s="126" t="s">
        <v>391</v>
      </c>
      <c r="D286" s="127">
        <v>425000</v>
      </c>
      <c r="G286" s="7"/>
    </row>
    <row r="287" spans="2:7">
      <c r="B287" s="126" t="s">
        <v>394</v>
      </c>
      <c r="C287" s="126" t="s">
        <v>393</v>
      </c>
      <c r="D287" s="127">
        <v>600000</v>
      </c>
      <c r="G287" s="265"/>
    </row>
    <row r="288" spans="2:7">
      <c r="B288" s="126" t="s">
        <v>395</v>
      </c>
      <c r="C288" s="126" t="s">
        <v>17</v>
      </c>
      <c r="D288" s="127">
        <v>3000000</v>
      </c>
      <c r="F288" s="266"/>
    </row>
    <row r="289" spans="2:6">
      <c r="B289" s="126" t="s">
        <v>396</v>
      </c>
      <c r="C289" s="126"/>
      <c r="D289" s="127">
        <v>20000000</v>
      </c>
    </row>
    <row r="290" spans="2:6">
      <c r="B290" s="126" t="s">
        <v>398</v>
      </c>
      <c r="C290" s="126" t="s">
        <v>397</v>
      </c>
      <c r="D290" s="127">
        <v>410000</v>
      </c>
      <c r="F290" s="266"/>
    </row>
    <row r="291" spans="2:6">
      <c r="B291" s="126" t="s">
        <v>399</v>
      </c>
      <c r="C291" s="126"/>
      <c r="D291" s="127">
        <v>10000000</v>
      </c>
    </row>
    <row r="292" spans="2:6">
      <c r="B292" s="126" t="s">
        <v>400</v>
      </c>
      <c r="C292" s="126"/>
      <c r="D292" s="127">
        <v>15000000</v>
      </c>
    </row>
    <row r="293" spans="2:6">
      <c r="B293" s="126" t="s">
        <v>401</v>
      </c>
      <c r="C293" s="126"/>
      <c r="D293" s="127">
        <v>15000000</v>
      </c>
    </row>
    <row r="294" spans="2:6">
      <c r="B294" s="126" t="s">
        <v>402</v>
      </c>
      <c r="C294" s="126"/>
      <c r="D294" s="127">
        <v>50000</v>
      </c>
    </row>
    <row r="295" spans="2:6">
      <c r="B295" s="126" t="s">
        <v>403</v>
      </c>
      <c r="C295" s="126"/>
      <c r="D295" s="127">
        <v>10100000</v>
      </c>
    </row>
    <row r="296" spans="2:6">
      <c r="B296" s="126" t="s">
        <v>404</v>
      </c>
      <c r="C296" s="126"/>
      <c r="D296" s="127">
        <v>50000</v>
      </c>
    </row>
    <row r="297" spans="2:6">
      <c r="B297" s="453" t="s">
        <v>3743</v>
      </c>
      <c r="C297" s="455"/>
      <c r="D297" s="164">
        <f>SUM(D5:D296)</f>
        <v>1951925862</v>
      </c>
    </row>
  </sheetData>
  <autoFilter ref="B4:D296" xr:uid="{7D846229-D68B-40EA-B78B-7FE87026B813}">
    <sortState xmlns:xlrd2="http://schemas.microsoft.com/office/spreadsheetml/2017/richdata2" ref="B5:D297">
      <sortCondition ref="B4:B296"/>
    </sortState>
  </autoFilter>
  <mergeCells count="1">
    <mergeCell ref="B297:C297"/>
  </mergeCell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81A9B-FAE8-43A4-B5E1-BEC196BF04C9}">
  <sheetPr>
    <tabColor rgb="FF79AF00"/>
  </sheetPr>
  <dimension ref="B1:D41"/>
  <sheetViews>
    <sheetView showGridLines="0" zoomScaleNormal="100" workbookViewId="0">
      <pane ySplit="4" topLeftCell="A28" activePane="bottomLeft" state="frozen"/>
      <selection activeCell="H1015" sqref="H1015"/>
      <selection pane="bottomLeft" activeCell="G28" sqref="G28"/>
    </sheetView>
  </sheetViews>
  <sheetFormatPr baseColWidth="10" defaultColWidth="11.5546875" defaultRowHeight="13.8"/>
  <cols>
    <col min="1" max="1" width="11.5546875" style="4"/>
    <col min="2" max="2" width="39.5546875" style="4" bestFit="1" customWidth="1"/>
    <col min="3" max="3" width="17.5546875" style="4" customWidth="1"/>
    <col min="4" max="4" width="16.88671875" style="4" bestFit="1" customWidth="1"/>
    <col min="5" max="16384" width="11.5546875" style="4"/>
  </cols>
  <sheetData>
    <row r="1" spans="2:4">
      <c r="B1" s="14" t="s">
        <v>6560</v>
      </c>
    </row>
    <row r="3" spans="2:4">
      <c r="B3" s="14" t="s">
        <v>6554</v>
      </c>
    </row>
    <row r="4" spans="2:4">
      <c r="B4" s="161" t="s">
        <v>6534</v>
      </c>
      <c r="C4" s="161" t="s">
        <v>3</v>
      </c>
      <c r="D4" s="161" t="s">
        <v>5978</v>
      </c>
    </row>
    <row r="5" spans="2:4">
      <c r="B5" s="121" t="s">
        <v>4869</v>
      </c>
      <c r="C5" s="121" t="s">
        <v>4868</v>
      </c>
      <c r="D5" s="264">
        <v>733571110</v>
      </c>
    </row>
    <row r="6" spans="2:4">
      <c r="B6" s="121" t="s">
        <v>4626</v>
      </c>
      <c r="C6" s="121" t="s">
        <v>4396</v>
      </c>
      <c r="D6" s="264">
        <v>1293464263</v>
      </c>
    </row>
    <row r="7" spans="2:4">
      <c r="B7" s="121" t="s">
        <v>5058</v>
      </c>
      <c r="C7" s="121" t="s">
        <v>5596</v>
      </c>
      <c r="D7" s="264">
        <v>74675057</v>
      </c>
    </row>
    <row r="8" spans="2:4">
      <c r="B8" s="121" t="s">
        <v>6561</v>
      </c>
      <c r="C8" s="121" t="s">
        <v>6562</v>
      </c>
      <c r="D8" s="264">
        <v>421025323</v>
      </c>
    </row>
    <row r="9" spans="2:4">
      <c r="B9" s="121" t="s">
        <v>5429</v>
      </c>
      <c r="C9" s="121" t="s">
        <v>627</v>
      </c>
      <c r="D9" s="264">
        <v>24840265</v>
      </c>
    </row>
    <row r="10" spans="2:4">
      <c r="B10" s="121" t="s">
        <v>6563</v>
      </c>
      <c r="C10" s="121" t="s">
        <v>489</v>
      </c>
      <c r="D10" s="264">
        <v>34221034</v>
      </c>
    </row>
    <row r="11" spans="2:4">
      <c r="B11" s="121" t="s">
        <v>6564</v>
      </c>
      <c r="C11" s="121" t="s">
        <v>6565</v>
      </c>
      <c r="D11" s="264">
        <v>94139306</v>
      </c>
    </row>
    <row r="12" spans="2:4">
      <c r="B12" s="121" t="s">
        <v>6566</v>
      </c>
      <c r="C12" s="121" t="s">
        <v>570</v>
      </c>
      <c r="D12" s="264">
        <v>3366095</v>
      </c>
    </row>
    <row r="13" spans="2:4">
      <c r="B13" s="121" t="s">
        <v>440</v>
      </c>
      <c r="C13" s="121" t="s">
        <v>439</v>
      </c>
      <c r="D13" s="264">
        <v>1611010186</v>
      </c>
    </row>
    <row r="14" spans="2:4">
      <c r="B14" s="121" t="s">
        <v>4872</v>
      </c>
      <c r="C14" s="121" t="s">
        <v>485</v>
      </c>
      <c r="D14" s="264">
        <v>1886254145</v>
      </c>
    </row>
    <row r="15" spans="2:4">
      <c r="B15" s="121" t="s">
        <v>5634</v>
      </c>
      <c r="C15" s="121" t="s">
        <v>4313</v>
      </c>
      <c r="D15" s="264">
        <v>271314492</v>
      </c>
    </row>
    <row r="16" spans="2:4">
      <c r="B16" s="121" t="s">
        <v>6567</v>
      </c>
      <c r="C16" s="121" t="s">
        <v>435</v>
      </c>
      <c r="D16" s="264">
        <v>691515191</v>
      </c>
    </row>
    <row r="17" spans="2:4">
      <c r="B17" s="121" t="s">
        <v>6568</v>
      </c>
      <c r="C17" s="121" t="s">
        <v>17</v>
      </c>
      <c r="D17" s="264">
        <v>113289001</v>
      </c>
    </row>
    <row r="18" spans="2:4">
      <c r="B18" s="121" t="s">
        <v>6569</v>
      </c>
      <c r="C18" s="121" t="s">
        <v>582</v>
      </c>
      <c r="D18" s="264">
        <v>2137434</v>
      </c>
    </row>
    <row r="19" spans="2:4">
      <c r="B19" s="121" t="s">
        <v>6570</v>
      </c>
      <c r="C19" s="121" t="s">
        <v>17</v>
      </c>
      <c r="D19" s="264">
        <v>509958</v>
      </c>
    </row>
    <row r="20" spans="2:4">
      <c r="B20" s="121" t="s">
        <v>6571</v>
      </c>
      <c r="C20" s="121" t="s">
        <v>6572</v>
      </c>
      <c r="D20" s="264">
        <v>3837159</v>
      </c>
    </row>
    <row r="21" spans="2:4">
      <c r="B21" s="121" t="s">
        <v>6573</v>
      </c>
      <c r="C21" s="121" t="s">
        <v>5851</v>
      </c>
      <c r="D21" s="264">
        <v>5916070</v>
      </c>
    </row>
    <row r="22" spans="2:4">
      <c r="B22" s="121" t="s">
        <v>6574</v>
      </c>
      <c r="C22" s="121" t="s">
        <v>6575</v>
      </c>
      <c r="D22" s="264">
        <v>36546667</v>
      </c>
    </row>
    <row r="23" spans="2:4">
      <c r="B23" s="121" t="s">
        <v>6576</v>
      </c>
      <c r="C23" s="121" t="s">
        <v>4816</v>
      </c>
      <c r="D23" s="264">
        <v>135206340</v>
      </c>
    </row>
    <row r="24" spans="2:4">
      <c r="B24" s="121" t="s">
        <v>6577</v>
      </c>
      <c r="C24" s="121" t="s">
        <v>5007</v>
      </c>
      <c r="D24" s="264">
        <v>200244112</v>
      </c>
    </row>
    <row r="25" spans="2:4">
      <c r="B25" s="121" t="s">
        <v>6578</v>
      </c>
      <c r="C25" s="121" t="s">
        <v>6579</v>
      </c>
      <c r="D25" s="264">
        <v>273990</v>
      </c>
    </row>
    <row r="26" spans="2:4">
      <c r="B26" s="121" t="s">
        <v>6580</v>
      </c>
      <c r="C26" s="121" t="s">
        <v>479</v>
      </c>
      <c r="D26" s="264">
        <v>2285216</v>
      </c>
    </row>
    <row r="27" spans="2:4">
      <c r="B27" s="121" t="s">
        <v>6581</v>
      </c>
      <c r="C27" s="121" t="s">
        <v>5353</v>
      </c>
      <c r="D27" s="264">
        <v>85712283</v>
      </c>
    </row>
    <row r="28" spans="2:4">
      <c r="B28" s="121" t="s">
        <v>6582</v>
      </c>
      <c r="C28" s="121" t="s">
        <v>522</v>
      </c>
      <c r="D28" s="264">
        <v>270000</v>
      </c>
    </row>
    <row r="29" spans="2:4">
      <c r="B29" s="121" t="s">
        <v>6583</v>
      </c>
      <c r="C29" s="121" t="s">
        <v>6584</v>
      </c>
      <c r="D29" s="264">
        <v>9231906</v>
      </c>
    </row>
    <row r="30" spans="2:4">
      <c r="B30" s="121" t="s">
        <v>6585</v>
      </c>
      <c r="C30" s="121" t="s">
        <v>621</v>
      </c>
      <c r="D30" s="264">
        <v>18132544</v>
      </c>
    </row>
    <row r="31" spans="2:4">
      <c r="B31" s="121" t="s">
        <v>458</v>
      </c>
      <c r="C31" s="121" t="s">
        <v>457</v>
      </c>
      <c r="D31" s="264">
        <v>38117632</v>
      </c>
    </row>
    <row r="32" spans="2:4">
      <c r="B32" s="121" t="s">
        <v>6586</v>
      </c>
      <c r="C32" s="121" t="s">
        <v>17</v>
      </c>
      <c r="D32" s="264">
        <v>18944846</v>
      </c>
    </row>
    <row r="33" spans="2:4">
      <c r="B33" s="121" t="s">
        <v>6587</v>
      </c>
      <c r="C33" s="121" t="s">
        <v>6588</v>
      </c>
      <c r="D33" s="264">
        <v>213594437</v>
      </c>
    </row>
    <row r="34" spans="2:4" ht="14.4">
      <c r="B34" s="121" t="s">
        <v>465</v>
      </c>
      <c r="C34" s="204" t="s">
        <v>464</v>
      </c>
      <c r="D34" s="264">
        <v>130985190</v>
      </c>
    </row>
    <row r="35" spans="2:4">
      <c r="B35" s="121" t="s">
        <v>6589</v>
      </c>
      <c r="C35" s="121" t="s">
        <v>6590</v>
      </c>
      <c r="D35" s="264">
        <v>135191784</v>
      </c>
    </row>
    <row r="36" spans="2:4">
      <c r="B36" s="121" t="s">
        <v>6591</v>
      </c>
      <c r="C36" s="121" t="s">
        <v>34</v>
      </c>
      <c r="D36" s="264">
        <v>1040767418</v>
      </c>
    </row>
    <row r="37" spans="2:4">
      <c r="B37" s="121" t="s">
        <v>6592</v>
      </c>
      <c r="C37" s="121" t="s">
        <v>562</v>
      </c>
      <c r="D37" s="264">
        <v>67058689</v>
      </c>
    </row>
    <row r="38" spans="2:4">
      <c r="B38" s="121" t="s">
        <v>6593</v>
      </c>
      <c r="C38" s="121" t="s">
        <v>6594</v>
      </c>
      <c r="D38" s="264">
        <v>360362670</v>
      </c>
    </row>
    <row r="39" spans="2:4">
      <c r="B39" s="121" t="s">
        <v>6595</v>
      </c>
      <c r="C39" s="121" t="s">
        <v>558</v>
      </c>
      <c r="D39" s="264">
        <v>21467259</v>
      </c>
    </row>
    <row r="40" spans="2:4">
      <c r="B40" s="121" t="s">
        <v>6596</v>
      </c>
      <c r="C40" s="121" t="s">
        <v>532</v>
      </c>
      <c r="D40" s="264">
        <v>13967667</v>
      </c>
    </row>
    <row r="41" spans="2:4">
      <c r="B41" s="453" t="s">
        <v>3743</v>
      </c>
      <c r="C41" s="455"/>
      <c r="D41" s="164">
        <f>SUM(D5:D40)</f>
        <v>9793446739</v>
      </c>
    </row>
  </sheetData>
  <mergeCells count="1">
    <mergeCell ref="B41:C41"/>
  </mergeCell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1388E-2DF4-45BD-9B42-9C2BA69758A3}">
  <dimension ref="B1:H23"/>
  <sheetViews>
    <sheetView showGridLines="0" workbookViewId="0">
      <selection activeCell="B1" sqref="B1"/>
    </sheetView>
  </sheetViews>
  <sheetFormatPr baseColWidth="10" defaultColWidth="11.44140625" defaultRowHeight="14.4"/>
  <cols>
    <col min="2" max="2" width="32.44140625" bestFit="1" customWidth="1"/>
    <col min="4" max="4" width="11.88671875" style="129" bestFit="1" customWidth="1"/>
    <col min="5" max="5" width="16.44140625" style="130" bestFit="1" customWidth="1"/>
    <col min="7" max="8" width="12.44140625" bestFit="1" customWidth="1"/>
  </cols>
  <sheetData>
    <row r="1" spans="2:8">
      <c r="B1" s="14" t="s">
        <v>6597</v>
      </c>
    </row>
    <row r="2" spans="2:8">
      <c r="B2" s="4"/>
    </row>
    <row r="3" spans="2:8">
      <c r="B3" s="14" t="s">
        <v>6533</v>
      </c>
    </row>
    <row r="4" spans="2:8">
      <c r="B4" s="161" t="s">
        <v>6534</v>
      </c>
      <c r="C4" s="161" t="s">
        <v>6598</v>
      </c>
      <c r="D4" s="161" t="s">
        <v>3</v>
      </c>
      <c r="E4" s="165" t="s">
        <v>5978</v>
      </c>
    </row>
    <row r="5" spans="2:8">
      <c r="B5" s="126" t="s">
        <v>6599</v>
      </c>
      <c r="C5" s="33" t="s">
        <v>860</v>
      </c>
      <c r="D5" s="128" t="s">
        <v>17</v>
      </c>
      <c r="E5" s="127">
        <v>3132919</v>
      </c>
    </row>
    <row r="6" spans="2:8">
      <c r="B6" s="126" t="s">
        <v>440</v>
      </c>
      <c r="C6" s="33" t="s">
        <v>860</v>
      </c>
      <c r="D6" s="121" t="s">
        <v>439</v>
      </c>
      <c r="E6" s="127">
        <v>8767745</v>
      </c>
    </row>
    <row r="7" spans="2:8">
      <c r="B7" s="126" t="s">
        <v>6600</v>
      </c>
      <c r="C7" s="33" t="s">
        <v>860</v>
      </c>
      <c r="D7" s="128" t="s">
        <v>433</v>
      </c>
      <c r="E7" s="127">
        <v>54765671</v>
      </c>
    </row>
    <row r="8" spans="2:8">
      <c r="B8" s="126" t="s">
        <v>6601</v>
      </c>
      <c r="C8" s="33" t="s">
        <v>860</v>
      </c>
      <c r="D8" s="128" t="s">
        <v>17</v>
      </c>
      <c r="E8" s="127">
        <v>48537057</v>
      </c>
    </row>
    <row r="9" spans="2:8">
      <c r="B9" s="126" t="s">
        <v>6602</v>
      </c>
      <c r="C9" s="33" t="s">
        <v>860</v>
      </c>
      <c r="D9" s="128" t="s">
        <v>17</v>
      </c>
      <c r="E9" s="127">
        <v>1932013</v>
      </c>
    </row>
    <row r="10" spans="2:8">
      <c r="B10" s="126" t="s">
        <v>6603</v>
      </c>
      <c r="C10" s="33" t="s">
        <v>860</v>
      </c>
      <c r="D10" s="128" t="s">
        <v>470</v>
      </c>
      <c r="E10" s="127">
        <v>2500000</v>
      </c>
    </row>
    <row r="11" spans="2:8">
      <c r="B11" s="126" t="s">
        <v>6604</v>
      </c>
      <c r="C11" s="33" t="s">
        <v>860</v>
      </c>
      <c r="D11" s="128" t="s">
        <v>17</v>
      </c>
      <c r="E11" s="127">
        <v>9395903</v>
      </c>
      <c r="H11" s="263"/>
    </row>
    <row r="12" spans="2:8">
      <c r="B12" s="126" t="s">
        <v>6605</v>
      </c>
      <c r="C12" s="33" t="s">
        <v>860</v>
      </c>
      <c r="D12" s="128" t="s">
        <v>414</v>
      </c>
      <c r="E12" s="127">
        <v>9126635</v>
      </c>
    </row>
    <row r="13" spans="2:8">
      <c r="B13" s="126" t="s">
        <v>6606</v>
      </c>
      <c r="C13" s="33" t="s">
        <v>1193</v>
      </c>
      <c r="D13" s="128" t="s">
        <v>17</v>
      </c>
      <c r="E13" s="127">
        <v>14599005</v>
      </c>
    </row>
    <row r="14" spans="2:8">
      <c r="B14" s="126" t="s">
        <v>6607</v>
      </c>
      <c r="C14" s="33" t="s">
        <v>1193</v>
      </c>
      <c r="D14" s="121" t="s">
        <v>532</v>
      </c>
      <c r="E14" s="127">
        <v>1437500</v>
      </c>
    </row>
    <row r="15" spans="2:8">
      <c r="B15" s="126" t="s">
        <v>5758</v>
      </c>
      <c r="C15" s="33" t="s">
        <v>1193</v>
      </c>
      <c r="D15" s="128" t="s">
        <v>17</v>
      </c>
      <c r="E15" s="127">
        <v>1437500</v>
      </c>
    </row>
    <row r="16" spans="2:8">
      <c r="B16" s="126" t="s">
        <v>6608</v>
      </c>
      <c r="C16" s="33" t="s">
        <v>1193</v>
      </c>
      <c r="D16" s="128" t="s">
        <v>17</v>
      </c>
      <c r="E16" s="127">
        <v>29284483</v>
      </c>
    </row>
    <row r="17" spans="2:7">
      <c r="B17" s="126" t="s">
        <v>6603</v>
      </c>
      <c r="C17" s="33" t="s">
        <v>1193</v>
      </c>
      <c r="D17" s="128" t="s">
        <v>470</v>
      </c>
      <c r="E17" s="127">
        <v>1437500</v>
      </c>
    </row>
    <row r="18" spans="2:7">
      <c r="B18" s="126" t="s">
        <v>6609</v>
      </c>
      <c r="C18" s="33" t="s">
        <v>1193</v>
      </c>
      <c r="D18" s="128" t="s">
        <v>408</v>
      </c>
      <c r="E18" s="127">
        <v>1555147</v>
      </c>
    </row>
    <row r="19" spans="2:7">
      <c r="B19" s="126" t="s">
        <v>6610</v>
      </c>
      <c r="C19" s="33" t="s">
        <v>1193</v>
      </c>
      <c r="D19" s="121" t="s">
        <v>439</v>
      </c>
      <c r="E19" s="127">
        <v>40597805</v>
      </c>
      <c r="G19" s="263"/>
    </row>
    <row r="20" spans="2:7">
      <c r="B20" s="126" t="s">
        <v>6611</v>
      </c>
      <c r="C20" s="33" t="s">
        <v>1193</v>
      </c>
      <c r="D20" s="128" t="s">
        <v>17</v>
      </c>
      <c r="E20" s="127">
        <v>1150000</v>
      </c>
    </row>
    <row r="21" spans="2:7">
      <c r="B21" s="126" t="s">
        <v>6612</v>
      </c>
      <c r="C21" s="33" t="s">
        <v>1193</v>
      </c>
      <c r="D21" s="128" t="s">
        <v>17</v>
      </c>
      <c r="E21" s="127">
        <v>2525424</v>
      </c>
    </row>
    <row r="22" spans="2:7">
      <c r="B22" s="126"/>
      <c r="C22" s="33"/>
      <c r="D22" s="128"/>
      <c r="E22" s="127"/>
    </row>
    <row r="23" spans="2:7">
      <c r="B23" s="166" t="s">
        <v>846</v>
      </c>
      <c r="C23" s="166"/>
      <c r="D23" s="163"/>
      <c r="E23" s="164">
        <f>SUM(E6:E22)</f>
        <v>229049388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99A04-2D11-467E-8ABF-612DC4F6536B}">
  <dimension ref="B1:L19"/>
  <sheetViews>
    <sheetView showGridLines="0" workbookViewId="0"/>
  </sheetViews>
  <sheetFormatPr baseColWidth="10" defaultColWidth="11.5546875" defaultRowHeight="13.8"/>
  <cols>
    <col min="1" max="1" width="11.5546875" style="4"/>
    <col min="2" max="2" width="16.5546875" style="4" bestFit="1" customWidth="1"/>
    <col min="3" max="3" width="12.5546875" style="4" bestFit="1" customWidth="1"/>
    <col min="4" max="4" width="17.88671875" style="4" bestFit="1" customWidth="1"/>
    <col min="5" max="7" width="11.5546875" style="4"/>
    <col min="8" max="8" width="11.88671875" style="4" bestFit="1" customWidth="1"/>
    <col min="9" max="9" width="17.44140625" style="4" bestFit="1" customWidth="1"/>
    <col min="10" max="10" width="11.5546875" style="4"/>
    <col min="11" max="11" width="17.44140625" style="4" bestFit="1" customWidth="1"/>
    <col min="12" max="16384" width="11.5546875" style="4"/>
  </cols>
  <sheetData>
    <row r="1" spans="2:12">
      <c r="B1" s="14" t="s">
        <v>6613</v>
      </c>
    </row>
    <row r="3" spans="2:12">
      <c r="B3" s="14" t="s">
        <v>6554</v>
      </c>
    </row>
    <row r="4" spans="2:12">
      <c r="B4" s="161" t="s">
        <v>6614</v>
      </c>
      <c r="C4" s="161" t="s">
        <v>3</v>
      </c>
      <c r="D4" s="165" t="s">
        <v>5978</v>
      </c>
    </row>
    <row r="5" spans="2:12">
      <c r="B5" s="126" t="s">
        <v>6615</v>
      </c>
      <c r="C5" s="126" t="s">
        <v>582</v>
      </c>
      <c r="D5" s="131">
        <v>65117905</v>
      </c>
    </row>
    <row r="6" spans="2:12">
      <c r="B6" s="166" t="s">
        <v>846</v>
      </c>
      <c r="C6" s="166"/>
      <c r="D6" s="167">
        <f>SUM(D5)</f>
        <v>65117905</v>
      </c>
    </row>
    <row r="9" spans="2:12">
      <c r="H9" s="22"/>
    </row>
    <row r="12" spans="2:12">
      <c r="G12" s="268"/>
      <c r="H12" s="267"/>
      <c r="I12" s="267"/>
      <c r="J12" s="267"/>
      <c r="K12" s="267"/>
      <c r="L12" s="267"/>
    </row>
    <row r="13" spans="2:12">
      <c r="G13" s="267"/>
      <c r="H13" s="267"/>
      <c r="I13" s="267"/>
      <c r="J13" s="267"/>
      <c r="K13" s="267"/>
      <c r="L13" s="267"/>
    </row>
    <row r="14" spans="2:12">
      <c r="G14" s="267"/>
      <c r="H14" s="267"/>
      <c r="I14" s="267"/>
      <c r="J14" s="267"/>
      <c r="K14" s="269"/>
      <c r="L14" s="267"/>
    </row>
    <row r="15" spans="2:12">
      <c r="G15" s="270"/>
      <c r="H15" s="267"/>
      <c r="I15" s="267"/>
      <c r="J15" s="267"/>
      <c r="K15" s="267"/>
      <c r="L15" s="267"/>
    </row>
    <row r="16" spans="2:12">
      <c r="G16" s="267"/>
      <c r="H16" s="267"/>
      <c r="I16" s="267"/>
      <c r="J16" s="267"/>
      <c r="K16" s="267"/>
      <c r="L16" s="267"/>
    </row>
    <row r="17" spans="7:12">
      <c r="G17" s="267"/>
      <c r="H17" s="267"/>
      <c r="I17" s="267"/>
      <c r="J17" s="267"/>
      <c r="K17" s="267"/>
      <c r="L17" s="267"/>
    </row>
    <row r="18" spans="7:12">
      <c r="G18" s="267"/>
      <c r="H18" s="267"/>
      <c r="I18" s="267"/>
      <c r="J18" s="267"/>
      <c r="K18" s="267"/>
      <c r="L18" s="267"/>
    </row>
    <row r="19" spans="7:12">
      <c r="G19" s="267"/>
      <c r="H19" s="267"/>
      <c r="I19" s="267"/>
      <c r="J19" s="267"/>
      <c r="K19" s="267"/>
      <c r="L19" s="267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0D40B-365F-482B-828A-62FD8C3A725B}">
  <sheetPr>
    <tabColor rgb="FF79AF00"/>
  </sheetPr>
  <dimension ref="B1:L545"/>
  <sheetViews>
    <sheetView showGridLines="0" zoomScaleNormal="100" workbookViewId="0">
      <pane ySplit="3" topLeftCell="A4" activePane="bottomLeft" state="frozen"/>
      <selection activeCell="H1015" sqref="H1015"/>
      <selection pane="bottomLeft" activeCell="G495" sqref="G495"/>
    </sheetView>
  </sheetViews>
  <sheetFormatPr baseColWidth="10" defaultColWidth="19" defaultRowHeight="13.8"/>
  <cols>
    <col min="1" max="1" width="11.109375" style="60" customWidth="1"/>
    <col min="2" max="2" width="12.88671875" style="60" customWidth="1"/>
    <col min="3" max="3" width="16.44140625" style="60" bestFit="1" customWidth="1"/>
    <col min="4" max="4" width="42.44140625" style="60" bestFit="1" customWidth="1"/>
    <col min="5" max="5" width="10.5546875" style="60" bestFit="1" customWidth="1"/>
    <col min="6" max="6" width="11.88671875" style="61" customWidth="1"/>
    <col min="7" max="8" width="10" style="61" customWidth="1"/>
    <col min="9" max="9" width="17.44140625" style="61" bestFit="1" customWidth="1"/>
    <col min="10" max="10" width="16.44140625" style="61" customWidth="1"/>
    <col min="11" max="12" width="17.44140625" style="61" bestFit="1" customWidth="1"/>
    <col min="13" max="16384" width="19" style="60"/>
  </cols>
  <sheetData>
    <row r="1" spans="2:12">
      <c r="B1" s="32" t="s">
        <v>813</v>
      </c>
    </row>
    <row r="2" spans="2:12" ht="14.4" thickBot="1"/>
    <row r="3" spans="2:12" ht="28.2" thickBot="1">
      <c r="B3" s="150" t="s">
        <v>814</v>
      </c>
      <c r="C3" s="151" t="s">
        <v>815</v>
      </c>
      <c r="D3" s="152" t="s">
        <v>816</v>
      </c>
      <c r="E3" s="152" t="s">
        <v>817</v>
      </c>
      <c r="F3" s="153" t="s">
        <v>818</v>
      </c>
      <c r="G3" s="153" t="s">
        <v>819</v>
      </c>
      <c r="H3" s="153" t="s">
        <v>820</v>
      </c>
      <c r="I3" s="153" t="s">
        <v>821</v>
      </c>
      <c r="J3" s="153" t="s">
        <v>822</v>
      </c>
      <c r="K3" s="154" t="s">
        <v>823</v>
      </c>
      <c r="L3" s="154" t="s">
        <v>824</v>
      </c>
    </row>
    <row r="4" spans="2:12">
      <c r="B4" s="390" t="s">
        <v>825</v>
      </c>
      <c r="C4" s="392" t="s">
        <v>826</v>
      </c>
      <c r="D4" s="393" t="s">
        <v>827</v>
      </c>
      <c r="E4" s="62" t="s">
        <v>828</v>
      </c>
      <c r="F4" s="63"/>
      <c r="G4" s="63"/>
      <c r="H4" s="63">
        <f t="shared" ref="H4:H67" si="0">F4+G4</f>
        <v>0</v>
      </c>
      <c r="I4" s="63"/>
      <c r="J4" s="63"/>
      <c r="K4" s="63">
        <f t="shared" ref="K4:K67" si="1">I4+J4</f>
        <v>0</v>
      </c>
      <c r="L4" s="63"/>
    </row>
    <row r="5" spans="2:12">
      <c r="B5" s="390"/>
      <c r="C5" s="392"/>
      <c r="D5" s="394"/>
      <c r="E5" s="64" t="s">
        <v>829</v>
      </c>
      <c r="F5" s="65"/>
      <c r="G5" s="65"/>
      <c r="H5" s="63">
        <f t="shared" si="0"/>
        <v>0</v>
      </c>
      <c r="I5" s="65"/>
      <c r="J5" s="65"/>
      <c r="K5" s="66">
        <f t="shared" si="1"/>
        <v>0</v>
      </c>
      <c r="L5" s="66"/>
    </row>
    <row r="6" spans="2:12">
      <c r="B6" s="390"/>
      <c r="C6" s="392"/>
      <c r="D6" s="395" t="s">
        <v>830</v>
      </c>
      <c r="E6" s="64" t="s">
        <v>828</v>
      </c>
      <c r="F6" s="65"/>
      <c r="G6" s="65"/>
      <c r="H6" s="63">
        <f t="shared" si="0"/>
        <v>0</v>
      </c>
      <c r="I6" s="65"/>
      <c r="J6" s="65"/>
      <c r="K6" s="66">
        <f t="shared" si="1"/>
        <v>0</v>
      </c>
      <c r="L6" s="66"/>
    </row>
    <row r="7" spans="2:12">
      <c r="B7" s="390"/>
      <c r="C7" s="392"/>
      <c r="D7" s="396"/>
      <c r="E7" s="64" t="s">
        <v>829</v>
      </c>
      <c r="F7" s="192"/>
      <c r="G7" s="192"/>
      <c r="H7" s="63">
        <f t="shared" si="0"/>
        <v>0</v>
      </c>
      <c r="I7" s="192"/>
      <c r="J7" s="192"/>
      <c r="K7" s="66">
        <f t="shared" si="1"/>
        <v>0</v>
      </c>
      <c r="L7" s="66"/>
    </row>
    <row r="8" spans="2:12">
      <c r="B8" s="390"/>
      <c r="C8" s="392"/>
      <c r="D8" s="395" t="s">
        <v>831</v>
      </c>
      <c r="E8" s="64" t="s">
        <v>828</v>
      </c>
      <c r="F8" s="192"/>
      <c r="G8" s="192"/>
      <c r="H8" s="63">
        <f t="shared" si="0"/>
        <v>0</v>
      </c>
      <c r="I8" s="192"/>
      <c r="J8" s="192"/>
      <c r="K8" s="66">
        <f t="shared" si="1"/>
        <v>0</v>
      </c>
      <c r="L8" s="66"/>
    </row>
    <row r="9" spans="2:12">
      <c r="B9" s="390"/>
      <c r="C9" s="392"/>
      <c r="D9" s="396"/>
      <c r="E9" s="64" t="s">
        <v>829</v>
      </c>
      <c r="F9" s="192"/>
      <c r="G9" s="192"/>
      <c r="H9" s="63">
        <f t="shared" si="0"/>
        <v>0</v>
      </c>
      <c r="I9" s="192"/>
      <c r="J9" s="192"/>
      <c r="K9" s="66">
        <f t="shared" si="1"/>
        <v>0</v>
      </c>
      <c r="L9" s="66"/>
    </row>
    <row r="10" spans="2:12">
      <c r="B10" s="390"/>
      <c r="C10" s="392"/>
      <c r="D10" s="395" t="s">
        <v>832</v>
      </c>
      <c r="E10" s="64" t="s">
        <v>828</v>
      </c>
      <c r="F10" s="192"/>
      <c r="G10" s="192"/>
      <c r="H10" s="63">
        <f t="shared" si="0"/>
        <v>0</v>
      </c>
      <c r="I10" s="192"/>
      <c r="J10" s="192"/>
      <c r="K10" s="66">
        <f t="shared" si="1"/>
        <v>0</v>
      </c>
      <c r="L10" s="66"/>
    </row>
    <row r="11" spans="2:12">
      <c r="B11" s="390"/>
      <c r="C11" s="392"/>
      <c r="D11" s="396"/>
      <c r="E11" s="64" t="s">
        <v>829</v>
      </c>
      <c r="F11" s="192"/>
      <c r="G11" s="192"/>
      <c r="H11" s="63">
        <f t="shared" si="0"/>
        <v>0</v>
      </c>
      <c r="I11" s="192"/>
      <c r="J11" s="192"/>
      <c r="K11" s="66">
        <f t="shared" si="1"/>
        <v>0</v>
      </c>
      <c r="L11" s="66"/>
    </row>
    <row r="12" spans="2:12">
      <c r="B12" s="390"/>
      <c r="C12" s="392"/>
      <c r="D12" s="395" t="s">
        <v>833</v>
      </c>
      <c r="E12" s="64" t="s">
        <v>828</v>
      </c>
      <c r="F12" s="192"/>
      <c r="G12" s="192"/>
      <c r="H12" s="63">
        <f t="shared" si="0"/>
        <v>0</v>
      </c>
      <c r="I12" s="192"/>
      <c r="J12" s="192"/>
      <c r="K12" s="66">
        <f t="shared" si="1"/>
        <v>0</v>
      </c>
      <c r="L12" s="66"/>
    </row>
    <row r="13" spans="2:12">
      <c r="B13" s="390"/>
      <c r="C13" s="392"/>
      <c r="D13" s="396"/>
      <c r="E13" s="64" t="s">
        <v>829</v>
      </c>
      <c r="F13" s="192"/>
      <c r="G13" s="192"/>
      <c r="H13" s="63">
        <f t="shared" si="0"/>
        <v>0</v>
      </c>
      <c r="I13" s="192"/>
      <c r="J13" s="192"/>
      <c r="K13" s="66">
        <f t="shared" si="1"/>
        <v>0</v>
      </c>
      <c r="L13" s="66"/>
    </row>
    <row r="14" spans="2:12">
      <c r="B14" s="390"/>
      <c r="C14" s="392"/>
      <c r="D14" s="395" t="s">
        <v>834</v>
      </c>
      <c r="E14" s="64" t="s">
        <v>828</v>
      </c>
      <c r="F14" s="192"/>
      <c r="G14" s="192"/>
      <c r="H14" s="63">
        <f t="shared" si="0"/>
        <v>0</v>
      </c>
      <c r="I14" s="192"/>
      <c r="J14" s="192"/>
      <c r="K14" s="66">
        <f t="shared" si="1"/>
        <v>0</v>
      </c>
      <c r="L14" s="66"/>
    </row>
    <row r="15" spans="2:12" ht="14.4" thickBot="1">
      <c r="B15" s="390"/>
      <c r="C15" s="392"/>
      <c r="D15" s="397"/>
      <c r="E15" s="67" t="s">
        <v>829</v>
      </c>
      <c r="F15" s="258"/>
      <c r="G15" s="258"/>
      <c r="H15" s="258">
        <f t="shared" si="0"/>
        <v>0</v>
      </c>
      <c r="I15" s="258"/>
      <c r="J15" s="258"/>
      <c r="K15" s="69">
        <f t="shared" si="1"/>
        <v>0</v>
      </c>
      <c r="L15" s="69"/>
    </row>
    <row r="16" spans="2:12">
      <c r="B16" s="390"/>
      <c r="C16" s="398" t="s">
        <v>835</v>
      </c>
      <c r="D16" s="401" t="s">
        <v>827</v>
      </c>
      <c r="E16" s="70" t="s">
        <v>828</v>
      </c>
      <c r="F16" s="259"/>
      <c r="G16" s="259"/>
      <c r="H16" s="259">
        <f t="shared" si="0"/>
        <v>0</v>
      </c>
      <c r="I16" s="259"/>
      <c r="J16" s="259"/>
      <c r="K16" s="71">
        <f t="shared" si="1"/>
        <v>0</v>
      </c>
      <c r="L16" s="71"/>
    </row>
    <row r="17" spans="2:12">
      <c r="B17" s="390"/>
      <c r="C17" s="399"/>
      <c r="D17" s="396"/>
      <c r="E17" s="64" t="s">
        <v>829</v>
      </c>
      <c r="F17" s="192"/>
      <c r="G17" s="192"/>
      <c r="H17" s="63">
        <f t="shared" si="0"/>
        <v>0</v>
      </c>
      <c r="I17" s="192"/>
      <c r="J17" s="192"/>
      <c r="K17" s="72">
        <f t="shared" si="1"/>
        <v>0</v>
      </c>
      <c r="L17" s="72"/>
    </row>
    <row r="18" spans="2:12">
      <c r="B18" s="390"/>
      <c r="C18" s="399"/>
      <c r="D18" s="395" t="s">
        <v>830</v>
      </c>
      <c r="E18" s="64" t="s">
        <v>828</v>
      </c>
      <c r="F18" s="192"/>
      <c r="G18" s="192"/>
      <c r="H18" s="63">
        <f t="shared" si="0"/>
        <v>0</v>
      </c>
      <c r="I18" s="192"/>
      <c r="J18" s="192"/>
      <c r="K18" s="72">
        <f t="shared" si="1"/>
        <v>0</v>
      </c>
      <c r="L18" s="72"/>
    </row>
    <row r="19" spans="2:12">
      <c r="B19" s="390"/>
      <c r="C19" s="399"/>
      <c r="D19" s="396"/>
      <c r="E19" s="64" t="s">
        <v>829</v>
      </c>
      <c r="F19" s="192"/>
      <c r="G19" s="192"/>
      <c r="H19" s="63">
        <f t="shared" si="0"/>
        <v>0</v>
      </c>
      <c r="I19" s="192"/>
      <c r="J19" s="192"/>
      <c r="K19" s="72">
        <f t="shared" si="1"/>
        <v>0</v>
      </c>
      <c r="L19" s="72"/>
    </row>
    <row r="20" spans="2:12">
      <c r="B20" s="390"/>
      <c r="C20" s="399"/>
      <c r="D20" s="395" t="s">
        <v>831</v>
      </c>
      <c r="E20" s="64" t="s">
        <v>828</v>
      </c>
      <c r="F20" s="192"/>
      <c r="G20" s="192"/>
      <c r="H20" s="63">
        <f t="shared" si="0"/>
        <v>0</v>
      </c>
      <c r="I20" s="192"/>
      <c r="J20" s="192"/>
      <c r="K20" s="72">
        <f t="shared" si="1"/>
        <v>0</v>
      </c>
      <c r="L20" s="72"/>
    </row>
    <row r="21" spans="2:12">
      <c r="B21" s="390"/>
      <c r="C21" s="399"/>
      <c r="D21" s="396"/>
      <c r="E21" s="64" t="s">
        <v>829</v>
      </c>
      <c r="F21" s="192"/>
      <c r="G21" s="192"/>
      <c r="H21" s="63">
        <f t="shared" si="0"/>
        <v>0</v>
      </c>
      <c r="I21" s="192"/>
      <c r="J21" s="192"/>
      <c r="K21" s="72">
        <f t="shared" si="1"/>
        <v>0</v>
      </c>
      <c r="L21" s="72"/>
    </row>
    <row r="22" spans="2:12">
      <c r="B22" s="390"/>
      <c r="C22" s="399"/>
      <c r="D22" s="395" t="s">
        <v>832</v>
      </c>
      <c r="E22" s="64" t="s">
        <v>828</v>
      </c>
      <c r="F22" s="192"/>
      <c r="G22" s="192"/>
      <c r="H22" s="63">
        <f t="shared" si="0"/>
        <v>0</v>
      </c>
      <c r="I22" s="192"/>
      <c r="J22" s="192"/>
      <c r="K22" s="72">
        <f t="shared" si="1"/>
        <v>0</v>
      </c>
      <c r="L22" s="72"/>
    </row>
    <row r="23" spans="2:12">
      <c r="B23" s="390"/>
      <c r="C23" s="399"/>
      <c r="D23" s="396"/>
      <c r="E23" s="64" t="s">
        <v>829</v>
      </c>
      <c r="F23" s="192"/>
      <c r="G23" s="192"/>
      <c r="H23" s="63">
        <f t="shared" si="0"/>
        <v>0</v>
      </c>
      <c r="I23" s="192"/>
      <c r="J23" s="192"/>
      <c r="K23" s="72">
        <f t="shared" si="1"/>
        <v>0</v>
      </c>
      <c r="L23" s="72"/>
    </row>
    <row r="24" spans="2:12">
      <c r="B24" s="390"/>
      <c r="C24" s="399"/>
      <c r="D24" s="395" t="s">
        <v>833</v>
      </c>
      <c r="E24" s="64" t="s">
        <v>828</v>
      </c>
      <c r="F24" s="192"/>
      <c r="G24" s="192"/>
      <c r="H24" s="63">
        <f t="shared" si="0"/>
        <v>0</v>
      </c>
      <c r="I24" s="192"/>
      <c r="J24" s="192"/>
      <c r="K24" s="72">
        <f t="shared" si="1"/>
        <v>0</v>
      </c>
      <c r="L24" s="72"/>
    </row>
    <row r="25" spans="2:12">
      <c r="B25" s="390"/>
      <c r="C25" s="399"/>
      <c r="D25" s="396"/>
      <c r="E25" s="64" t="s">
        <v>829</v>
      </c>
      <c r="F25" s="192"/>
      <c r="G25" s="192"/>
      <c r="H25" s="63">
        <f t="shared" si="0"/>
        <v>0</v>
      </c>
      <c r="I25" s="192"/>
      <c r="J25" s="192"/>
      <c r="K25" s="72">
        <f t="shared" si="1"/>
        <v>0</v>
      </c>
      <c r="L25" s="72"/>
    </row>
    <row r="26" spans="2:12">
      <c r="B26" s="390"/>
      <c r="C26" s="399"/>
      <c r="D26" s="395" t="s">
        <v>834</v>
      </c>
      <c r="E26" s="64" t="s">
        <v>828</v>
      </c>
      <c r="F26" s="192"/>
      <c r="G26" s="192"/>
      <c r="H26" s="63">
        <f t="shared" si="0"/>
        <v>0</v>
      </c>
      <c r="I26" s="192"/>
      <c r="J26" s="192"/>
      <c r="K26" s="72">
        <f t="shared" si="1"/>
        <v>0</v>
      </c>
      <c r="L26" s="72"/>
    </row>
    <row r="27" spans="2:12" ht="14.4" thickBot="1">
      <c r="B27" s="391"/>
      <c r="C27" s="400"/>
      <c r="D27" s="402"/>
      <c r="E27" s="73" t="s">
        <v>829</v>
      </c>
      <c r="F27" s="193"/>
      <c r="G27" s="193"/>
      <c r="H27" s="258">
        <f t="shared" si="0"/>
        <v>0</v>
      </c>
      <c r="I27" s="193"/>
      <c r="J27" s="193"/>
      <c r="K27" s="74">
        <f t="shared" si="1"/>
        <v>0</v>
      </c>
      <c r="L27" s="74"/>
    </row>
    <row r="28" spans="2:12">
      <c r="B28" s="390" t="s">
        <v>790</v>
      </c>
      <c r="C28" s="392" t="s">
        <v>826</v>
      </c>
      <c r="D28" s="393" t="s">
        <v>827</v>
      </c>
      <c r="E28" s="62" t="s">
        <v>828</v>
      </c>
      <c r="F28" s="194"/>
      <c r="G28" s="194"/>
      <c r="H28" s="259">
        <f t="shared" si="0"/>
        <v>0</v>
      </c>
      <c r="I28" s="194"/>
      <c r="J28" s="194"/>
      <c r="K28" s="63">
        <f t="shared" si="1"/>
        <v>0</v>
      </c>
      <c r="L28" s="63"/>
    </row>
    <row r="29" spans="2:12">
      <c r="B29" s="390"/>
      <c r="C29" s="392"/>
      <c r="D29" s="394"/>
      <c r="E29" s="64" t="s">
        <v>829</v>
      </c>
      <c r="F29" s="192"/>
      <c r="G29" s="192"/>
      <c r="H29" s="63">
        <f t="shared" si="0"/>
        <v>0</v>
      </c>
      <c r="I29" s="192"/>
      <c r="J29" s="192"/>
      <c r="K29" s="66">
        <f t="shared" si="1"/>
        <v>0</v>
      </c>
      <c r="L29" s="66"/>
    </row>
    <row r="30" spans="2:12">
      <c r="B30" s="390"/>
      <c r="C30" s="392"/>
      <c r="D30" s="395" t="s">
        <v>830</v>
      </c>
      <c r="E30" s="64" t="s">
        <v>828</v>
      </c>
      <c r="F30" s="192"/>
      <c r="G30" s="192"/>
      <c r="H30" s="63">
        <f t="shared" si="0"/>
        <v>0</v>
      </c>
      <c r="I30" s="192"/>
      <c r="J30" s="192"/>
      <c r="K30" s="66">
        <f t="shared" si="1"/>
        <v>0</v>
      </c>
      <c r="L30" s="66"/>
    </row>
    <row r="31" spans="2:12">
      <c r="B31" s="390"/>
      <c r="C31" s="392"/>
      <c r="D31" s="396"/>
      <c r="E31" s="64" t="s">
        <v>829</v>
      </c>
      <c r="F31" s="192"/>
      <c r="G31" s="192"/>
      <c r="H31" s="63">
        <f t="shared" si="0"/>
        <v>0</v>
      </c>
      <c r="I31" s="192"/>
      <c r="J31" s="192"/>
      <c r="K31" s="66">
        <f t="shared" si="1"/>
        <v>0</v>
      </c>
      <c r="L31" s="66"/>
    </row>
    <row r="32" spans="2:12">
      <c r="B32" s="390"/>
      <c r="C32" s="392"/>
      <c r="D32" s="395" t="s">
        <v>831</v>
      </c>
      <c r="E32" s="64" t="s">
        <v>828</v>
      </c>
      <c r="F32" s="192"/>
      <c r="G32" s="192"/>
      <c r="H32" s="63">
        <f t="shared" si="0"/>
        <v>0</v>
      </c>
      <c r="I32" s="192"/>
      <c r="J32" s="192"/>
      <c r="K32" s="66">
        <f t="shared" si="1"/>
        <v>0</v>
      </c>
      <c r="L32" s="66"/>
    </row>
    <row r="33" spans="2:12">
      <c r="B33" s="390"/>
      <c r="C33" s="392"/>
      <c r="D33" s="396"/>
      <c r="E33" s="64" t="s">
        <v>829</v>
      </c>
      <c r="F33" s="192"/>
      <c r="G33" s="192"/>
      <c r="H33" s="63">
        <f t="shared" si="0"/>
        <v>0</v>
      </c>
      <c r="I33" s="192"/>
      <c r="J33" s="192"/>
      <c r="K33" s="66">
        <f t="shared" si="1"/>
        <v>0</v>
      </c>
      <c r="L33" s="66"/>
    </row>
    <row r="34" spans="2:12">
      <c r="B34" s="390"/>
      <c r="C34" s="392"/>
      <c r="D34" s="395" t="s">
        <v>832</v>
      </c>
      <c r="E34" s="64" t="s">
        <v>828</v>
      </c>
      <c r="F34" s="192"/>
      <c r="G34" s="192"/>
      <c r="H34" s="63">
        <f t="shared" si="0"/>
        <v>0</v>
      </c>
      <c r="I34" s="192"/>
      <c r="J34" s="192"/>
      <c r="K34" s="66">
        <f t="shared" si="1"/>
        <v>0</v>
      </c>
      <c r="L34" s="66"/>
    </row>
    <row r="35" spans="2:12">
      <c r="B35" s="390"/>
      <c r="C35" s="392"/>
      <c r="D35" s="396"/>
      <c r="E35" s="64" t="s">
        <v>829</v>
      </c>
      <c r="F35" s="192"/>
      <c r="G35" s="192"/>
      <c r="H35" s="63">
        <f t="shared" si="0"/>
        <v>0</v>
      </c>
      <c r="I35" s="192"/>
      <c r="J35" s="192"/>
      <c r="K35" s="66">
        <f t="shared" si="1"/>
        <v>0</v>
      </c>
      <c r="L35" s="66"/>
    </row>
    <row r="36" spans="2:12">
      <c r="B36" s="390"/>
      <c r="C36" s="392"/>
      <c r="D36" s="395" t="s">
        <v>833</v>
      </c>
      <c r="E36" s="64" t="s">
        <v>828</v>
      </c>
      <c r="F36" s="192"/>
      <c r="G36" s="192"/>
      <c r="H36" s="63">
        <f t="shared" si="0"/>
        <v>0</v>
      </c>
      <c r="I36" s="192"/>
      <c r="J36" s="192"/>
      <c r="K36" s="66">
        <f t="shared" si="1"/>
        <v>0</v>
      </c>
      <c r="L36" s="66"/>
    </row>
    <row r="37" spans="2:12">
      <c r="B37" s="390"/>
      <c r="C37" s="392"/>
      <c r="D37" s="396"/>
      <c r="E37" s="64" t="s">
        <v>829</v>
      </c>
      <c r="F37" s="192"/>
      <c r="G37" s="192"/>
      <c r="H37" s="63">
        <f t="shared" si="0"/>
        <v>0</v>
      </c>
      <c r="I37" s="192"/>
      <c r="J37" s="192"/>
      <c r="K37" s="66">
        <f t="shared" si="1"/>
        <v>0</v>
      </c>
      <c r="L37" s="66"/>
    </row>
    <row r="38" spans="2:12">
      <c r="B38" s="390"/>
      <c r="C38" s="392"/>
      <c r="D38" s="395" t="s">
        <v>834</v>
      </c>
      <c r="E38" s="64" t="s">
        <v>828</v>
      </c>
      <c r="F38" s="192"/>
      <c r="G38" s="192"/>
      <c r="H38" s="63">
        <f t="shared" si="0"/>
        <v>0</v>
      </c>
      <c r="I38" s="192"/>
      <c r="J38" s="192"/>
      <c r="K38" s="66">
        <f t="shared" si="1"/>
        <v>0</v>
      </c>
      <c r="L38" s="66"/>
    </row>
    <row r="39" spans="2:12" ht="14.4" thickBot="1">
      <c r="B39" s="390"/>
      <c r="C39" s="392"/>
      <c r="D39" s="397"/>
      <c r="E39" s="67" t="s">
        <v>829</v>
      </c>
      <c r="F39" s="258"/>
      <c r="G39" s="258"/>
      <c r="H39" s="258">
        <f t="shared" si="0"/>
        <v>0</v>
      </c>
      <c r="I39" s="258"/>
      <c r="J39" s="258"/>
      <c r="K39" s="69">
        <f t="shared" si="1"/>
        <v>0</v>
      </c>
      <c r="L39" s="69"/>
    </row>
    <row r="40" spans="2:12">
      <c r="B40" s="390"/>
      <c r="C40" s="398" t="s">
        <v>835</v>
      </c>
      <c r="D40" s="401" t="s">
        <v>827</v>
      </c>
      <c r="E40" s="70" t="s">
        <v>828</v>
      </c>
      <c r="F40" s="259"/>
      <c r="G40" s="259"/>
      <c r="H40" s="259">
        <f t="shared" si="0"/>
        <v>0</v>
      </c>
      <c r="I40" s="259"/>
      <c r="J40" s="259"/>
      <c r="K40" s="71">
        <f t="shared" si="1"/>
        <v>0</v>
      </c>
      <c r="L40" s="71"/>
    </row>
    <row r="41" spans="2:12">
      <c r="B41" s="390"/>
      <c r="C41" s="399"/>
      <c r="D41" s="396"/>
      <c r="E41" s="64" t="s">
        <v>829</v>
      </c>
      <c r="F41" s="192"/>
      <c r="G41" s="192"/>
      <c r="H41" s="63">
        <f t="shared" si="0"/>
        <v>0</v>
      </c>
      <c r="I41" s="192"/>
      <c r="J41" s="192"/>
      <c r="K41" s="72">
        <f t="shared" si="1"/>
        <v>0</v>
      </c>
      <c r="L41" s="72"/>
    </row>
    <row r="42" spans="2:12">
      <c r="B42" s="390"/>
      <c r="C42" s="399"/>
      <c r="D42" s="395" t="s">
        <v>830</v>
      </c>
      <c r="E42" s="64" t="s">
        <v>828</v>
      </c>
      <c r="F42" s="192"/>
      <c r="G42" s="192"/>
      <c r="H42" s="63">
        <f t="shared" si="0"/>
        <v>0</v>
      </c>
      <c r="I42" s="192"/>
      <c r="J42" s="192"/>
      <c r="K42" s="72">
        <f t="shared" si="1"/>
        <v>0</v>
      </c>
      <c r="L42" s="72"/>
    </row>
    <row r="43" spans="2:12">
      <c r="B43" s="390"/>
      <c r="C43" s="399"/>
      <c r="D43" s="396"/>
      <c r="E43" s="64" t="s">
        <v>829</v>
      </c>
      <c r="F43" s="192"/>
      <c r="G43" s="192"/>
      <c r="H43" s="63">
        <f t="shared" si="0"/>
        <v>0</v>
      </c>
      <c r="I43" s="192"/>
      <c r="J43" s="192"/>
      <c r="K43" s="72">
        <f t="shared" si="1"/>
        <v>0</v>
      </c>
      <c r="L43" s="72"/>
    </row>
    <row r="44" spans="2:12">
      <c r="B44" s="390"/>
      <c r="C44" s="399"/>
      <c r="D44" s="395" t="s">
        <v>831</v>
      </c>
      <c r="E44" s="64" t="s">
        <v>828</v>
      </c>
      <c r="F44" s="192"/>
      <c r="G44" s="192"/>
      <c r="H44" s="63">
        <f t="shared" si="0"/>
        <v>0</v>
      </c>
      <c r="I44" s="192"/>
      <c r="J44" s="192"/>
      <c r="K44" s="72">
        <f t="shared" si="1"/>
        <v>0</v>
      </c>
      <c r="L44" s="72"/>
    </row>
    <row r="45" spans="2:12">
      <c r="B45" s="390"/>
      <c r="C45" s="399"/>
      <c r="D45" s="396"/>
      <c r="E45" s="64" t="s">
        <v>829</v>
      </c>
      <c r="F45" s="192"/>
      <c r="G45" s="192"/>
      <c r="H45" s="63">
        <f t="shared" si="0"/>
        <v>0</v>
      </c>
      <c r="I45" s="192"/>
      <c r="J45" s="192"/>
      <c r="K45" s="72">
        <f t="shared" si="1"/>
        <v>0</v>
      </c>
      <c r="L45" s="72"/>
    </row>
    <row r="46" spans="2:12">
      <c r="B46" s="390"/>
      <c r="C46" s="399"/>
      <c r="D46" s="395" t="s">
        <v>832</v>
      </c>
      <c r="E46" s="64" t="s">
        <v>828</v>
      </c>
      <c r="F46" s="192"/>
      <c r="G46" s="192"/>
      <c r="H46" s="63">
        <f t="shared" si="0"/>
        <v>0</v>
      </c>
      <c r="I46" s="192"/>
      <c r="J46" s="192"/>
      <c r="K46" s="72">
        <f t="shared" si="1"/>
        <v>0</v>
      </c>
      <c r="L46" s="72"/>
    </row>
    <row r="47" spans="2:12">
      <c r="B47" s="390"/>
      <c r="C47" s="399"/>
      <c r="D47" s="396"/>
      <c r="E47" s="64" t="s">
        <v>829</v>
      </c>
      <c r="F47" s="192"/>
      <c r="G47" s="192"/>
      <c r="H47" s="63">
        <f t="shared" si="0"/>
        <v>0</v>
      </c>
      <c r="I47" s="192"/>
      <c r="J47" s="192"/>
      <c r="K47" s="72">
        <f t="shared" si="1"/>
        <v>0</v>
      </c>
      <c r="L47" s="72"/>
    </row>
    <row r="48" spans="2:12">
      <c r="B48" s="390"/>
      <c r="C48" s="399"/>
      <c r="D48" s="395" t="s">
        <v>833</v>
      </c>
      <c r="E48" s="64" t="s">
        <v>828</v>
      </c>
      <c r="F48" s="192"/>
      <c r="G48" s="192"/>
      <c r="H48" s="63">
        <f t="shared" si="0"/>
        <v>0</v>
      </c>
      <c r="I48" s="192"/>
      <c r="J48" s="192"/>
      <c r="K48" s="72">
        <f t="shared" si="1"/>
        <v>0</v>
      </c>
      <c r="L48" s="72"/>
    </row>
    <row r="49" spans="2:12">
      <c r="B49" s="390"/>
      <c r="C49" s="399"/>
      <c r="D49" s="396"/>
      <c r="E49" s="64" t="s">
        <v>829</v>
      </c>
      <c r="F49" s="192"/>
      <c r="G49" s="192"/>
      <c r="H49" s="63">
        <f t="shared" si="0"/>
        <v>0</v>
      </c>
      <c r="I49" s="192"/>
      <c r="J49" s="192"/>
      <c r="K49" s="72">
        <f t="shared" si="1"/>
        <v>0</v>
      </c>
      <c r="L49" s="72"/>
    </row>
    <row r="50" spans="2:12">
      <c r="B50" s="390"/>
      <c r="C50" s="399"/>
      <c r="D50" s="395" t="s">
        <v>834</v>
      </c>
      <c r="E50" s="64" t="s">
        <v>828</v>
      </c>
      <c r="F50" s="192"/>
      <c r="G50" s="192"/>
      <c r="H50" s="63">
        <f t="shared" si="0"/>
        <v>0</v>
      </c>
      <c r="I50" s="192"/>
      <c r="J50" s="192"/>
      <c r="K50" s="72">
        <f t="shared" si="1"/>
        <v>0</v>
      </c>
      <c r="L50" s="72"/>
    </row>
    <row r="51" spans="2:12" ht="14.4" thickBot="1">
      <c r="B51" s="391"/>
      <c r="C51" s="400"/>
      <c r="D51" s="402"/>
      <c r="E51" s="73" t="s">
        <v>829</v>
      </c>
      <c r="F51" s="193"/>
      <c r="G51" s="193"/>
      <c r="H51" s="193">
        <f t="shared" si="0"/>
        <v>0</v>
      </c>
      <c r="I51" s="193"/>
      <c r="J51" s="193"/>
      <c r="K51" s="74">
        <f t="shared" si="1"/>
        <v>0</v>
      </c>
      <c r="L51" s="74"/>
    </row>
    <row r="52" spans="2:12" ht="14.4">
      <c r="B52" s="408" t="s">
        <v>658</v>
      </c>
      <c r="C52" s="411" t="s">
        <v>826</v>
      </c>
      <c r="D52" s="395" t="s">
        <v>836</v>
      </c>
      <c r="E52" s="62" t="s">
        <v>828</v>
      </c>
      <c r="F52" s="351">
        <v>898</v>
      </c>
      <c r="G52" s="351">
        <v>45</v>
      </c>
      <c r="H52" s="194">
        <f t="shared" si="0"/>
        <v>943</v>
      </c>
      <c r="I52" s="194"/>
      <c r="J52" s="194"/>
      <c r="K52" s="63">
        <v>13426136215</v>
      </c>
      <c r="L52" s="63"/>
    </row>
    <row r="53" spans="2:12" ht="14.4" thickBot="1">
      <c r="B53" s="409"/>
      <c r="C53" s="411"/>
      <c r="D53" s="396"/>
      <c r="E53" s="64" t="s">
        <v>829</v>
      </c>
      <c r="F53" s="192"/>
      <c r="G53" s="192"/>
      <c r="H53" s="192"/>
      <c r="I53" s="192"/>
      <c r="J53" s="192"/>
      <c r="K53" s="66"/>
      <c r="L53" s="66"/>
    </row>
    <row r="54" spans="2:12">
      <c r="B54" s="409"/>
      <c r="C54" s="403" t="s">
        <v>835</v>
      </c>
      <c r="D54" s="395" t="s">
        <v>836</v>
      </c>
      <c r="E54" s="70" t="s">
        <v>828</v>
      </c>
      <c r="F54" s="259"/>
      <c r="G54" s="259"/>
      <c r="H54" s="259">
        <f t="shared" si="0"/>
        <v>0</v>
      </c>
      <c r="I54" s="259"/>
      <c r="J54" s="259"/>
      <c r="K54" s="71">
        <f t="shared" si="1"/>
        <v>0</v>
      </c>
      <c r="L54" s="71"/>
    </row>
    <row r="55" spans="2:12">
      <c r="B55" s="410"/>
      <c r="C55" s="404"/>
      <c r="D55" s="396"/>
      <c r="E55" s="64" t="s">
        <v>829</v>
      </c>
      <c r="F55" s="192">
        <v>21</v>
      </c>
      <c r="G55" s="192">
        <v>4</v>
      </c>
      <c r="H55" s="63">
        <f t="shared" si="0"/>
        <v>25</v>
      </c>
      <c r="I55" s="192"/>
      <c r="J55" s="192"/>
      <c r="K55" s="66">
        <v>1797402946</v>
      </c>
      <c r="L55" s="72"/>
    </row>
    <row r="56" spans="2:12">
      <c r="B56" s="390" t="s">
        <v>681</v>
      </c>
      <c r="C56" s="392" t="s">
        <v>826</v>
      </c>
      <c r="D56" s="393" t="s">
        <v>827</v>
      </c>
      <c r="E56" s="62" t="s">
        <v>828</v>
      </c>
      <c r="F56" s="194"/>
      <c r="G56" s="194"/>
      <c r="H56" s="63">
        <f t="shared" si="0"/>
        <v>0</v>
      </c>
      <c r="I56" s="194"/>
      <c r="J56" s="194"/>
      <c r="K56" s="63">
        <f t="shared" si="1"/>
        <v>0</v>
      </c>
      <c r="L56" s="63"/>
    </row>
    <row r="57" spans="2:12">
      <c r="B57" s="390"/>
      <c r="C57" s="392"/>
      <c r="D57" s="394"/>
      <c r="E57" s="64" t="s">
        <v>829</v>
      </c>
      <c r="F57" s="192"/>
      <c r="G57" s="192"/>
      <c r="H57" s="63">
        <f t="shared" si="0"/>
        <v>0</v>
      </c>
      <c r="I57" s="192"/>
      <c r="J57" s="192"/>
      <c r="K57" s="66">
        <f t="shared" si="1"/>
        <v>0</v>
      </c>
      <c r="L57" s="66"/>
    </row>
    <row r="58" spans="2:12">
      <c r="B58" s="390"/>
      <c r="C58" s="392"/>
      <c r="D58" s="395" t="s">
        <v>830</v>
      </c>
      <c r="E58" s="64" t="s">
        <v>828</v>
      </c>
      <c r="F58" s="192"/>
      <c r="G58" s="192"/>
      <c r="H58" s="63">
        <f t="shared" si="0"/>
        <v>0</v>
      </c>
      <c r="I58" s="192"/>
      <c r="J58" s="192"/>
      <c r="K58" s="66">
        <f t="shared" si="1"/>
        <v>0</v>
      </c>
      <c r="L58" s="66"/>
    </row>
    <row r="59" spans="2:12">
      <c r="B59" s="390"/>
      <c r="C59" s="392"/>
      <c r="D59" s="396"/>
      <c r="E59" s="64" t="s">
        <v>829</v>
      </c>
      <c r="F59" s="192"/>
      <c r="G59" s="192"/>
      <c r="H59" s="63">
        <f t="shared" si="0"/>
        <v>0</v>
      </c>
      <c r="I59" s="192"/>
      <c r="J59" s="192"/>
      <c r="K59" s="66">
        <f t="shared" si="1"/>
        <v>0</v>
      </c>
      <c r="L59" s="66"/>
    </row>
    <row r="60" spans="2:12">
      <c r="B60" s="390"/>
      <c r="C60" s="392"/>
      <c r="D60" s="395" t="s">
        <v>831</v>
      </c>
      <c r="E60" s="64" t="s">
        <v>828</v>
      </c>
      <c r="F60" s="192"/>
      <c r="G60" s="192"/>
      <c r="H60" s="63">
        <f t="shared" si="0"/>
        <v>0</v>
      </c>
      <c r="I60" s="192"/>
      <c r="J60" s="192"/>
      <c r="K60" s="66">
        <f t="shared" si="1"/>
        <v>0</v>
      </c>
      <c r="L60" s="66"/>
    </row>
    <row r="61" spans="2:12">
      <c r="B61" s="390"/>
      <c r="C61" s="392"/>
      <c r="D61" s="396"/>
      <c r="E61" s="64" t="s">
        <v>829</v>
      </c>
      <c r="F61" s="192"/>
      <c r="G61" s="192"/>
      <c r="H61" s="63">
        <f t="shared" si="0"/>
        <v>0</v>
      </c>
      <c r="I61" s="192"/>
      <c r="J61" s="192"/>
      <c r="K61" s="66">
        <f t="shared" si="1"/>
        <v>0</v>
      </c>
      <c r="L61" s="66"/>
    </row>
    <row r="62" spans="2:12">
      <c r="B62" s="390"/>
      <c r="C62" s="392"/>
      <c r="D62" s="395" t="s">
        <v>832</v>
      </c>
      <c r="E62" s="64" t="s">
        <v>828</v>
      </c>
      <c r="F62" s="192"/>
      <c r="G62" s="192"/>
      <c r="H62" s="63">
        <f t="shared" si="0"/>
        <v>0</v>
      </c>
      <c r="I62" s="192"/>
      <c r="J62" s="192"/>
      <c r="K62" s="66">
        <f t="shared" si="1"/>
        <v>0</v>
      </c>
      <c r="L62" s="66"/>
    </row>
    <row r="63" spans="2:12">
      <c r="B63" s="390"/>
      <c r="C63" s="392"/>
      <c r="D63" s="396"/>
      <c r="E63" s="64" t="s">
        <v>829</v>
      </c>
      <c r="F63" s="192"/>
      <c r="G63" s="192"/>
      <c r="H63" s="63">
        <f t="shared" si="0"/>
        <v>0</v>
      </c>
      <c r="I63" s="192"/>
      <c r="J63" s="192"/>
      <c r="K63" s="66">
        <f t="shared" si="1"/>
        <v>0</v>
      </c>
      <c r="L63" s="66"/>
    </row>
    <row r="64" spans="2:12">
      <c r="B64" s="390"/>
      <c r="C64" s="392"/>
      <c r="D64" s="395" t="s">
        <v>833</v>
      </c>
      <c r="E64" s="64" t="s">
        <v>828</v>
      </c>
      <c r="F64" s="192"/>
      <c r="G64" s="192"/>
      <c r="H64" s="63">
        <f t="shared" si="0"/>
        <v>0</v>
      </c>
      <c r="I64" s="192"/>
      <c r="J64" s="192"/>
      <c r="K64" s="66">
        <f t="shared" si="1"/>
        <v>0</v>
      </c>
      <c r="L64" s="66"/>
    </row>
    <row r="65" spans="2:12">
      <c r="B65" s="390"/>
      <c r="C65" s="392"/>
      <c r="D65" s="396"/>
      <c r="E65" s="64" t="s">
        <v>829</v>
      </c>
      <c r="F65" s="192"/>
      <c r="G65" s="192"/>
      <c r="H65" s="63">
        <f t="shared" si="0"/>
        <v>0</v>
      </c>
      <c r="I65" s="192"/>
      <c r="J65" s="192"/>
      <c r="K65" s="66">
        <f t="shared" si="1"/>
        <v>0</v>
      </c>
      <c r="L65" s="66"/>
    </row>
    <row r="66" spans="2:12">
      <c r="B66" s="390"/>
      <c r="C66" s="392"/>
      <c r="D66" s="395" t="s">
        <v>834</v>
      </c>
      <c r="E66" s="64" t="s">
        <v>828</v>
      </c>
      <c r="F66" s="192"/>
      <c r="G66" s="192"/>
      <c r="H66" s="63">
        <f t="shared" si="0"/>
        <v>0</v>
      </c>
      <c r="I66" s="192"/>
      <c r="J66" s="192"/>
      <c r="K66" s="66">
        <f t="shared" si="1"/>
        <v>0</v>
      </c>
      <c r="L66" s="66"/>
    </row>
    <row r="67" spans="2:12" ht="14.4" thickBot="1">
      <c r="B67" s="390"/>
      <c r="C67" s="392"/>
      <c r="D67" s="397"/>
      <c r="E67" s="67" t="s">
        <v>829</v>
      </c>
      <c r="F67" s="258"/>
      <c r="G67" s="258"/>
      <c r="H67" s="258">
        <f t="shared" si="0"/>
        <v>0</v>
      </c>
      <c r="I67" s="258"/>
      <c r="J67" s="258"/>
      <c r="K67" s="69">
        <f t="shared" si="1"/>
        <v>0</v>
      </c>
      <c r="L67" s="69"/>
    </row>
    <row r="68" spans="2:12">
      <c r="B68" s="390"/>
      <c r="C68" s="398" t="s">
        <v>835</v>
      </c>
      <c r="D68" s="401" t="s">
        <v>827</v>
      </c>
      <c r="E68" s="70" t="s">
        <v>828</v>
      </c>
      <c r="F68" s="259"/>
      <c r="G68" s="259"/>
      <c r="H68" s="259">
        <f t="shared" ref="H68:H131" si="2">F68+G68</f>
        <v>0</v>
      </c>
      <c r="I68" s="259"/>
      <c r="J68" s="259"/>
      <c r="K68" s="71">
        <f t="shared" ref="K68:K131" si="3">I68+J68</f>
        <v>0</v>
      </c>
      <c r="L68" s="71"/>
    </row>
    <row r="69" spans="2:12">
      <c r="B69" s="390"/>
      <c r="C69" s="399"/>
      <c r="D69" s="396"/>
      <c r="E69" s="64" t="s">
        <v>829</v>
      </c>
      <c r="F69" s="192"/>
      <c r="G69" s="192"/>
      <c r="H69" s="63">
        <f t="shared" si="2"/>
        <v>0</v>
      </c>
      <c r="I69" s="192"/>
      <c r="J69" s="192"/>
      <c r="K69" s="72">
        <f t="shared" si="3"/>
        <v>0</v>
      </c>
      <c r="L69" s="72"/>
    </row>
    <row r="70" spans="2:12">
      <c r="B70" s="390"/>
      <c r="C70" s="399"/>
      <c r="D70" s="395" t="s">
        <v>830</v>
      </c>
      <c r="E70" s="64" t="s">
        <v>828</v>
      </c>
      <c r="F70" s="192"/>
      <c r="G70" s="192"/>
      <c r="H70" s="63">
        <f t="shared" si="2"/>
        <v>0</v>
      </c>
      <c r="I70" s="192"/>
      <c r="J70" s="192"/>
      <c r="K70" s="72">
        <f t="shared" si="3"/>
        <v>0</v>
      </c>
      <c r="L70" s="72"/>
    </row>
    <row r="71" spans="2:12">
      <c r="B71" s="390"/>
      <c r="C71" s="399"/>
      <c r="D71" s="396"/>
      <c r="E71" s="64" t="s">
        <v>829</v>
      </c>
      <c r="F71" s="192"/>
      <c r="G71" s="192"/>
      <c r="H71" s="63">
        <f t="shared" si="2"/>
        <v>0</v>
      </c>
      <c r="I71" s="192"/>
      <c r="J71" s="192"/>
      <c r="K71" s="72">
        <f t="shared" si="3"/>
        <v>0</v>
      </c>
      <c r="L71" s="72"/>
    </row>
    <row r="72" spans="2:12">
      <c r="B72" s="390"/>
      <c r="C72" s="399"/>
      <c r="D72" s="395" t="s">
        <v>831</v>
      </c>
      <c r="E72" s="64" t="s">
        <v>828</v>
      </c>
      <c r="F72" s="192"/>
      <c r="G72" s="192"/>
      <c r="H72" s="63">
        <f t="shared" si="2"/>
        <v>0</v>
      </c>
      <c r="I72" s="192"/>
      <c r="J72" s="192"/>
      <c r="K72" s="72">
        <f t="shared" si="3"/>
        <v>0</v>
      </c>
      <c r="L72" s="72"/>
    </row>
    <row r="73" spans="2:12">
      <c r="B73" s="390"/>
      <c r="C73" s="399"/>
      <c r="D73" s="396"/>
      <c r="E73" s="64" t="s">
        <v>829</v>
      </c>
      <c r="F73" s="192"/>
      <c r="G73" s="192"/>
      <c r="H73" s="63">
        <f t="shared" si="2"/>
        <v>0</v>
      </c>
      <c r="I73" s="192"/>
      <c r="J73" s="192"/>
      <c r="K73" s="72">
        <f t="shared" si="3"/>
        <v>0</v>
      </c>
      <c r="L73" s="72"/>
    </row>
    <row r="74" spans="2:12">
      <c r="B74" s="390"/>
      <c r="C74" s="399"/>
      <c r="D74" s="395" t="s">
        <v>832</v>
      </c>
      <c r="E74" s="64" t="s">
        <v>828</v>
      </c>
      <c r="F74" s="192"/>
      <c r="G74" s="192"/>
      <c r="H74" s="63">
        <f t="shared" si="2"/>
        <v>0</v>
      </c>
      <c r="I74" s="192"/>
      <c r="J74" s="192"/>
      <c r="K74" s="72">
        <f t="shared" si="3"/>
        <v>0</v>
      </c>
      <c r="L74" s="72"/>
    </row>
    <row r="75" spans="2:12">
      <c r="B75" s="390"/>
      <c r="C75" s="399"/>
      <c r="D75" s="396"/>
      <c r="E75" s="64" t="s">
        <v>829</v>
      </c>
      <c r="F75" s="192"/>
      <c r="G75" s="192"/>
      <c r="H75" s="63">
        <f t="shared" si="2"/>
        <v>0</v>
      </c>
      <c r="I75" s="192"/>
      <c r="J75" s="192"/>
      <c r="K75" s="72">
        <f t="shared" si="3"/>
        <v>0</v>
      </c>
      <c r="L75" s="72"/>
    </row>
    <row r="76" spans="2:12">
      <c r="B76" s="390"/>
      <c r="C76" s="399"/>
      <c r="D76" s="395" t="s">
        <v>833</v>
      </c>
      <c r="E76" s="64" t="s">
        <v>828</v>
      </c>
      <c r="F76" s="192"/>
      <c r="G76" s="192"/>
      <c r="H76" s="63">
        <f t="shared" si="2"/>
        <v>0</v>
      </c>
      <c r="I76" s="192"/>
      <c r="J76" s="192"/>
      <c r="K76" s="72">
        <f t="shared" si="3"/>
        <v>0</v>
      </c>
      <c r="L76" s="72"/>
    </row>
    <row r="77" spans="2:12">
      <c r="B77" s="390"/>
      <c r="C77" s="399"/>
      <c r="D77" s="396"/>
      <c r="E77" s="64" t="s">
        <v>829</v>
      </c>
      <c r="F77" s="192"/>
      <c r="G77" s="192"/>
      <c r="H77" s="63">
        <f t="shared" si="2"/>
        <v>0</v>
      </c>
      <c r="I77" s="192"/>
      <c r="J77" s="192"/>
      <c r="K77" s="72">
        <f t="shared" si="3"/>
        <v>0</v>
      </c>
      <c r="L77" s="72"/>
    </row>
    <row r="78" spans="2:12">
      <c r="B78" s="390"/>
      <c r="C78" s="399"/>
      <c r="D78" s="395" t="s">
        <v>834</v>
      </c>
      <c r="E78" s="64" t="s">
        <v>828</v>
      </c>
      <c r="F78" s="192"/>
      <c r="G78" s="192"/>
      <c r="H78" s="63">
        <f t="shared" si="2"/>
        <v>0</v>
      </c>
      <c r="I78" s="192"/>
      <c r="J78" s="192"/>
      <c r="K78" s="72">
        <f t="shared" si="3"/>
        <v>0</v>
      </c>
      <c r="L78" s="72"/>
    </row>
    <row r="79" spans="2:12" ht="14.4" thickBot="1">
      <c r="B79" s="391"/>
      <c r="C79" s="400"/>
      <c r="D79" s="402"/>
      <c r="E79" s="73" t="s">
        <v>829</v>
      </c>
      <c r="F79" s="193"/>
      <c r="G79" s="193"/>
      <c r="H79" s="63">
        <f t="shared" si="2"/>
        <v>0</v>
      </c>
      <c r="I79" s="193"/>
      <c r="J79" s="193"/>
      <c r="K79" s="74">
        <f t="shared" si="3"/>
        <v>0</v>
      </c>
      <c r="L79" s="74"/>
    </row>
    <row r="80" spans="2:12">
      <c r="B80" s="390" t="s">
        <v>702</v>
      </c>
      <c r="C80" s="392" t="s">
        <v>826</v>
      </c>
      <c r="D80" s="393" t="s">
        <v>827</v>
      </c>
      <c r="E80" s="62" t="s">
        <v>828</v>
      </c>
      <c r="F80" s="194"/>
      <c r="G80" s="194"/>
      <c r="H80" s="63">
        <f t="shared" si="2"/>
        <v>0</v>
      </c>
      <c r="I80" s="194"/>
      <c r="J80" s="194"/>
      <c r="K80" s="63">
        <f t="shared" si="3"/>
        <v>0</v>
      </c>
      <c r="L80" s="63"/>
    </row>
    <row r="81" spans="2:12">
      <c r="B81" s="390"/>
      <c r="C81" s="392"/>
      <c r="D81" s="394"/>
      <c r="E81" s="64" t="s">
        <v>829</v>
      </c>
      <c r="F81" s="192"/>
      <c r="G81" s="192"/>
      <c r="H81" s="63">
        <f t="shared" si="2"/>
        <v>0</v>
      </c>
      <c r="I81" s="192"/>
      <c r="J81" s="192"/>
      <c r="K81" s="66">
        <f t="shared" si="3"/>
        <v>0</v>
      </c>
      <c r="L81" s="66"/>
    </row>
    <row r="82" spans="2:12">
      <c r="B82" s="390"/>
      <c r="C82" s="392"/>
      <c r="D82" s="395" t="s">
        <v>830</v>
      </c>
      <c r="E82" s="64" t="s">
        <v>828</v>
      </c>
      <c r="F82" s="192"/>
      <c r="G82" s="192"/>
      <c r="H82" s="63">
        <f t="shared" si="2"/>
        <v>0</v>
      </c>
      <c r="I82" s="192"/>
      <c r="J82" s="192"/>
      <c r="K82" s="66">
        <f t="shared" si="3"/>
        <v>0</v>
      </c>
      <c r="L82" s="66"/>
    </row>
    <row r="83" spans="2:12">
      <c r="B83" s="390"/>
      <c r="C83" s="392"/>
      <c r="D83" s="396"/>
      <c r="E83" s="64" t="s">
        <v>829</v>
      </c>
      <c r="F83" s="192"/>
      <c r="G83" s="192"/>
      <c r="H83" s="63">
        <f t="shared" si="2"/>
        <v>0</v>
      </c>
      <c r="I83" s="192"/>
      <c r="J83" s="192"/>
      <c r="K83" s="66">
        <f t="shared" si="3"/>
        <v>0</v>
      </c>
      <c r="L83" s="66"/>
    </row>
    <row r="84" spans="2:12">
      <c r="B84" s="390"/>
      <c r="C84" s="392"/>
      <c r="D84" s="395" t="s">
        <v>831</v>
      </c>
      <c r="E84" s="64" t="s">
        <v>828</v>
      </c>
      <c r="F84" s="192"/>
      <c r="G84" s="192"/>
      <c r="H84" s="63">
        <f t="shared" si="2"/>
        <v>0</v>
      </c>
      <c r="I84" s="192"/>
      <c r="J84" s="192"/>
      <c r="K84" s="66">
        <f t="shared" si="3"/>
        <v>0</v>
      </c>
      <c r="L84" s="66"/>
    </row>
    <row r="85" spans="2:12">
      <c r="B85" s="390"/>
      <c r="C85" s="392"/>
      <c r="D85" s="396"/>
      <c r="E85" s="64" t="s">
        <v>829</v>
      </c>
      <c r="F85" s="192"/>
      <c r="G85" s="192"/>
      <c r="H85" s="63">
        <f t="shared" si="2"/>
        <v>0</v>
      </c>
      <c r="I85" s="192"/>
      <c r="J85" s="192"/>
      <c r="K85" s="66">
        <f t="shared" si="3"/>
        <v>0</v>
      </c>
      <c r="L85" s="66"/>
    </row>
    <row r="86" spans="2:12">
      <c r="B86" s="390"/>
      <c r="C86" s="392"/>
      <c r="D86" s="395" t="s">
        <v>832</v>
      </c>
      <c r="E86" s="64" t="s">
        <v>828</v>
      </c>
      <c r="F86" s="192"/>
      <c r="G86" s="192"/>
      <c r="H86" s="63">
        <f t="shared" si="2"/>
        <v>0</v>
      </c>
      <c r="I86" s="192"/>
      <c r="J86" s="192"/>
      <c r="K86" s="66">
        <f t="shared" si="3"/>
        <v>0</v>
      </c>
      <c r="L86" s="66"/>
    </row>
    <row r="87" spans="2:12">
      <c r="B87" s="390"/>
      <c r="C87" s="392"/>
      <c r="D87" s="396"/>
      <c r="E87" s="64" t="s">
        <v>829</v>
      </c>
      <c r="F87" s="192"/>
      <c r="G87" s="192"/>
      <c r="H87" s="63">
        <f t="shared" si="2"/>
        <v>0</v>
      </c>
      <c r="I87" s="192"/>
      <c r="J87" s="192"/>
      <c r="K87" s="66">
        <f t="shared" si="3"/>
        <v>0</v>
      </c>
      <c r="L87" s="66"/>
    </row>
    <row r="88" spans="2:12">
      <c r="B88" s="390"/>
      <c r="C88" s="392"/>
      <c r="D88" s="395" t="s">
        <v>833</v>
      </c>
      <c r="E88" s="64" t="s">
        <v>828</v>
      </c>
      <c r="F88" s="192"/>
      <c r="G88" s="192"/>
      <c r="H88" s="63">
        <f t="shared" si="2"/>
        <v>0</v>
      </c>
      <c r="I88" s="192"/>
      <c r="J88" s="192"/>
      <c r="K88" s="66">
        <f t="shared" si="3"/>
        <v>0</v>
      </c>
      <c r="L88" s="66"/>
    </row>
    <row r="89" spans="2:12">
      <c r="B89" s="390"/>
      <c r="C89" s="392"/>
      <c r="D89" s="396"/>
      <c r="E89" s="64" t="s">
        <v>829</v>
      </c>
      <c r="F89" s="192"/>
      <c r="G89" s="192"/>
      <c r="H89" s="63">
        <f t="shared" si="2"/>
        <v>0</v>
      </c>
      <c r="I89" s="192"/>
      <c r="J89" s="192"/>
      <c r="K89" s="66">
        <f t="shared" si="3"/>
        <v>0</v>
      </c>
      <c r="L89" s="66"/>
    </row>
    <row r="90" spans="2:12">
      <c r="B90" s="390"/>
      <c r="C90" s="392"/>
      <c r="D90" s="395" t="s">
        <v>834</v>
      </c>
      <c r="E90" s="64" t="s">
        <v>828</v>
      </c>
      <c r="F90" s="192"/>
      <c r="G90" s="192"/>
      <c r="H90" s="63">
        <f t="shared" si="2"/>
        <v>0</v>
      </c>
      <c r="I90" s="192"/>
      <c r="J90" s="192"/>
      <c r="K90" s="66">
        <f t="shared" si="3"/>
        <v>0</v>
      </c>
      <c r="L90" s="66"/>
    </row>
    <row r="91" spans="2:12" ht="14.4" thickBot="1">
      <c r="B91" s="390"/>
      <c r="C91" s="392"/>
      <c r="D91" s="397"/>
      <c r="E91" s="67" t="s">
        <v>829</v>
      </c>
      <c r="F91" s="258"/>
      <c r="G91" s="258"/>
      <c r="H91" s="63">
        <f t="shared" si="2"/>
        <v>0</v>
      </c>
      <c r="I91" s="258"/>
      <c r="J91" s="258"/>
      <c r="K91" s="69">
        <f t="shared" si="3"/>
        <v>0</v>
      </c>
      <c r="L91" s="69"/>
    </row>
    <row r="92" spans="2:12">
      <c r="B92" s="390"/>
      <c r="C92" s="398" t="s">
        <v>835</v>
      </c>
      <c r="D92" s="401" t="s">
        <v>827</v>
      </c>
      <c r="E92" s="70" t="s">
        <v>828</v>
      </c>
      <c r="F92" s="259"/>
      <c r="G92" s="259"/>
      <c r="H92" s="63">
        <f t="shared" si="2"/>
        <v>0</v>
      </c>
      <c r="I92" s="259"/>
      <c r="J92" s="259"/>
      <c r="K92" s="71">
        <f t="shared" si="3"/>
        <v>0</v>
      </c>
      <c r="L92" s="71"/>
    </row>
    <row r="93" spans="2:12">
      <c r="B93" s="390"/>
      <c r="C93" s="399"/>
      <c r="D93" s="396"/>
      <c r="E93" s="64" t="s">
        <v>829</v>
      </c>
      <c r="F93" s="192"/>
      <c r="G93" s="192"/>
      <c r="H93" s="63">
        <f t="shared" si="2"/>
        <v>0</v>
      </c>
      <c r="I93" s="192"/>
      <c r="J93" s="192"/>
      <c r="K93" s="72">
        <f t="shared" si="3"/>
        <v>0</v>
      </c>
      <c r="L93" s="72"/>
    </row>
    <row r="94" spans="2:12">
      <c r="B94" s="390"/>
      <c r="C94" s="399"/>
      <c r="D94" s="395" t="s">
        <v>830</v>
      </c>
      <c r="E94" s="64" t="s">
        <v>828</v>
      </c>
      <c r="F94" s="192"/>
      <c r="G94" s="192"/>
      <c r="H94" s="63">
        <f t="shared" si="2"/>
        <v>0</v>
      </c>
      <c r="I94" s="192"/>
      <c r="J94" s="192"/>
      <c r="K94" s="72">
        <f t="shared" si="3"/>
        <v>0</v>
      </c>
      <c r="L94" s="72"/>
    </row>
    <row r="95" spans="2:12">
      <c r="B95" s="390"/>
      <c r="C95" s="399"/>
      <c r="D95" s="396"/>
      <c r="E95" s="64" t="s">
        <v>829</v>
      </c>
      <c r="F95" s="192"/>
      <c r="G95" s="192"/>
      <c r="H95" s="63">
        <f t="shared" si="2"/>
        <v>0</v>
      </c>
      <c r="I95" s="192"/>
      <c r="J95" s="192"/>
      <c r="K95" s="72">
        <f t="shared" si="3"/>
        <v>0</v>
      </c>
      <c r="L95" s="72"/>
    </row>
    <row r="96" spans="2:12">
      <c r="B96" s="390"/>
      <c r="C96" s="399"/>
      <c r="D96" s="395" t="s">
        <v>831</v>
      </c>
      <c r="E96" s="64" t="s">
        <v>828</v>
      </c>
      <c r="F96" s="192"/>
      <c r="G96" s="192"/>
      <c r="H96" s="63">
        <f t="shared" si="2"/>
        <v>0</v>
      </c>
      <c r="I96" s="192"/>
      <c r="J96" s="192"/>
      <c r="K96" s="72">
        <f t="shared" si="3"/>
        <v>0</v>
      </c>
      <c r="L96" s="72"/>
    </row>
    <row r="97" spans="2:12">
      <c r="B97" s="390"/>
      <c r="C97" s="399"/>
      <c r="D97" s="396"/>
      <c r="E97" s="64" t="s">
        <v>829</v>
      </c>
      <c r="F97" s="192"/>
      <c r="G97" s="192"/>
      <c r="H97" s="63">
        <f t="shared" si="2"/>
        <v>0</v>
      </c>
      <c r="I97" s="192"/>
      <c r="J97" s="192"/>
      <c r="K97" s="72">
        <f t="shared" si="3"/>
        <v>0</v>
      </c>
      <c r="L97" s="72"/>
    </row>
    <row r="98" spans="2:12">
      <c r="B98" s="390"/>
      <c r="C98" s="399"/>
      <c r="D98" s="395" t="s">
        <v>832</v>
      </c>
      <c r="E98" s="64" t="s">
        <v>828</v>
      </c>
      <c r="F98" s="192"/>
      <c r="G98" s="192"/>
      <c r="H98" s="63">
        <f t="shared" si="2"/>
        <v>0</v>
      </c>
      <c r="I98" s="192"/>
      <c r="J98" s="192"/>
      <c r="K98" s="72">
        <f t="shared" si="3"/>
        <v>0</v>
      </c>
      <c r="L98" s="72"/>
    </row>
    <row r="99" spans="2:12">
      <c r="B99" s="390"/>
      <c r="C99" s="399"/>
      <c r="D99" s="396"/>
      <c r="E99" s="64" t="s">
        <v>829</v>
      </c>
      <c r="F99" s="192"/>
      <c r="G99" s="192"/>
      <c r="H99" s="63">
        <f t="shared" si="2"/>
        <v>0</v>
      </c>
      <c r="I99" s="192"/>
      <c r="J99" s="192"/>
      <c r="K99" s="72">
        <f t="shared" si="3"/>
        <v>0</v>
      </c>
      <c r="L99" s="72"/>
    </row>
    <row r="100" spans="2:12">
      <c r="B100" s="390"/>
      <c r="C100" s="399"/>
      <c r="D100" s="395" t="s">
        <v>833</v>
      </c>
      <c r="E100" s="64" t="s">
        <v>828</v>
      </c>
      <c r="F100" s="192"/>
      <c r="G100" s="192"/>
      <c r="H100" s="63">
        <f t="shared" si="2"/>
        <v>0</v>
      </c>
      <c r="I100" s="192"/>
      <c r="J100" s="192"/>
      <c r="K100" s="72">
        <f t="shared" si="3"/>
        <v>0</v>
      </c>
      <c r="L100" s="72"/>
    </row>
    <row r="101" spans="2:12">
      <c r="B101" s="390"/>
      <c r="C101" s="399"/>
      <c r="D101" s="396"/>
      <c r="E101" s="64" t="s">
        <v>829</v>
      </c>
      <c r="F101" s="192"/>
      <c r="G101" s="192"/>
      <c r="H101" s="63">
        <f t="shared" si="2"/>
        <v>0</v>
      </c>
      <c r="I101" s="192"/>
      <c r="J101" s="192"/>
      <c r="K101" s="72">
        <f t="shared" si="3"/>
        <v>0</v>
      </c>
      <c r="L101" s="72"/>
    </row>
    <row r="102" spans="2:12">
      <c r="B102" s="390"/>
      <c r="C102" s="399"/>
      <c r="D102" s="395" t="s">
        <v>834</v>
      </c>
      <c r="E102" s="64" t="s">
        <v>828</v>
      </c>
      <c r="F102" s="192"/>
      <c r="G102" s="192"/>
      <c r="H102" s="63">
        <f t="shared" si="2"/>
        <v>0</v>
      </c>
      <c r="I102" s="192"/>
      <c r="J102" s="192"/>
      <c r="K102" s="72">
        <f t="shared" si="3"/>
        <v>0</v>
      </c>
      <c r="L102" s="72"/>
    </row>
    <row r="103" spans="2:12" ht="14.4" thickBot="1">
      <c r="B103" s="391"/>
      <c r="C103" s="400"/>
      <c r="D103" s="402"/>
      <c r="E103" s="73" t="s">
        <v>829</v>
      </c>
      <c r="F103" s="193"/>
      <c r="G103" s="193"/>
      <c r="H103" s="63">
        <f t="shared" si="2"/>
        <v>0</v>
      </c>
      <c r="I103" s="193"/>
      <c r="J103" s="193"/>
      <c r="K103" s="74">
        <f t="shared" si="3"/>
        <v>0</v>
      </c>
      <c r="L103" s="74"/>
    </row>
    <row r="104" spans="2:12">
      <c r="B104" s="390" t="s">
        <v>708</v>
      </c>
      <c r="C104" s="392" t="s">
        <v>826</v>
      </c>
      <c r="D104" s="393" t="s">
        <v>827</v>
      </c>
      <c r="E104" s="62" t="s">
        <v>828</v>
      </c>
      <c r="F104" s="194"/>
      <c r="G104" s="194"/>
      <c r="H104" s="63">
        <f t="shared" si="2"/>
        <v>0</v>
      </c>
      <c r="I104" s="194"/>
      <c r="J104" s="194"/>
      <c r="K104" s="63">
        <f t="shared" si="3"/>
        <v>0</v>
      </c>
      <c r="L104" s="63"/>
    </row>
    <row r="105" spans="2:12">
      <c r="B105" s="390"/>
      <c r="C105" s="392"/>
      <c r="D105" s="394"/>
      <c r="E105" s="64" t="s">
        <v>829</v>
      </c>
      <c r="F105" s="192"/>
      <c r="G105" s="192"/>
      <c r="H105" s="63">
        <f t="shared" si="2"/>
        <v>0</v>
      </c>
      <c r="I105" s="192"/>
      <c r="J105" s="192"/>
      <c r="K105" s="66">
        <f t="shared" si="3"/>
        <v>0</v>
      </c>
      <c r="L105" s="66"/>
    </row>
    <row r="106" spans="2:12">
      <c r="B106" s="390"/>
      <c r="C106" s="392"/>
      <c r="D106" s="395" t="s">
        <v>830</v>
      </c>
      <c r="E106" s="64" t="s">
        <v>828</v>
      </c>
      <c r="F106" s="192"/>
      <c r="G106" s="192"/>
      <c r="H106" s="63">
        <f t="shared" si="2"/>
        <v>0</v>
      </c>
      <c r="I106" s="192"/>
      <c r="J106" s="192"/>
      <c r="K106" s="66">
        <f t="shared" si="3"/>
        <v>0</v>
      </c>
      <c r="L106" s="66"/>
    </row>
    <row r="107" spans="2:12">
      <c r="B107" s="390"/>
      <c r="C107" s="392"/>
      <c r="D107" s="396"/>
      <c r="E107" s="64" t="s">
        <v>829</v>
      </c>
      <c r="F107" s="192"/>
      <c r="G107" s="192"/>
      <c r="H107" s="63">
        <f t="shared" si="2"/>
        <v>0</v>
      </c>
      <c r="I107" s="192"/>
      <c r="J107" s="192"/>
      <c r="K107" s="66">
        <f t="shared" si="3"/>
        <v>0</v>
      </c>
      <c r="L107" s="66"/>
    </row>
    <row r="108" spans="2:12">
      <c r="B108" s="390"/>
      <c r="C108" s="392"/>
      <c r="D108" s="395" t="s">
        <v>831</v>
      </c>
      <c r="E108" s="64" t="s">
        <v>828</v>
      </c>
      <c r="F108" s="192"/>
      <c r="G108" s="192"/>
      <c r="H108" s="63">
        <f t="shared" si="2"/>
        <v>0</v>
      </c>
      <c r="I108" s="192"/>
      <c r="J108" s="192"/>
      <c r="K108" s="66">
        <f t="shared" si="3"/>
        <v>0</v>
      </c>
      <c r="L108" s="66"/>
    </row>
    <row r="109" spans="2:12">
      <c r="B109" s="390"/>
      <c r="C109" s="392"/>
      <c r="D109" s="396"/>
      <c r="E109" s="64" t="s">
        <v>829</v>
      </c>
      <c r="F109" s="192"/>
      <c r="G109" s="192"/>
      <c r="H109" s="63">
        <f t="shared" si="2"/>
        <v>0</v>
      </c>
      <c r="I109" s="192"/>
      <c r="J109" s="192"/>
      <c r="K109" s="66">
        <f t="shared" si="3"/>
        <v>0</v>
      </c>
      <c r="L109" s="66"/>
    </row>
    <row r="110" spans="2:12">
      <c r="B110" s="390"/>
      <c r="C110" s="392"/>
      <c r="D110" s="395" t="s">
        <v>832</v>
      </c>
      <c r="E110" s="64" t="s">
        <v>828</v>
      </c>
      <c r="F110" s="192"/>
      <c r="G110" s="192"/>
      <c r="H110" s="63">
        <f t="shared" si="2"/>
        <v>0</v>
      </c>
      <c r="I110" s="192"/>
      <c r="J110" s="192"/>
      <c r="K110" s="66">
        <f t="shared" si="3"/>
        <v>0</v>
      </c>
      <c r="L110" s="66"/>
    </row>
    <row r="111" spans="2:12">
      <c r="B111" s="390"/>
      <c r="C111" s="392"/>
      <c r="D111" s="396"/>
      <c r="E111" s="64" t="s">
        <v>829</v>
      </c>
      <c r="F111" s="192"/>
      <c r="G111" s="192"/>
      <c r="H111" s="63">
        <f t="shared" si="2"/>
        <v>0</v>
      </c>
      <c r="I111" s="192"/>
      <c r="J111" s="192"/>
      <c r="K111" s="66">
        <f t="shared" si="3"/>
        <v>0</v>
      </c>
      <c r="L111" s="66"/>
    </row>
    <row r="112" spans="2:12">
      <c r="B112" s="390"/>
      <c r="C112" s="392"/>
      <c r="D112" s="395" t="s">
        <v>833</v>
      </c>
      <c r="E112" s="64" t="s">
        <v>828</v>
      </c>
      <c r="F112" s="192"/>
      <c r="G112" s="192"/>
      <c r="H112" s="63">
        <f t="shared" si="2"/>
        <v>0</v>
      </c>
      <c r="I112" s="192"/>
      <c r="J112" s="192"/>
      <c r="K112" s="66">
        <f t="shared" si="3"/>
        <v>0</v>
      </c>
      <c r="L112" s="66"/>
    </row>
    <row r="113" spans="2:12">
      <c r="B113" s="390"/>
      <c r="C113" s="392"/>
      <c r="D113" s="396"/>
      <c r="E113" s="64" t="s">
        <v>829</v>
      </c>
      <c r="F113" s="192"/>
      <c r="G113" s="192"/>
      <c r="H113" s="63">
        <f t="shared" si="2"/>
        <v>0</v>
      </c>
      <c r="I113" s="192"/>
      <c r="J113" s="192"/>
      <c r="K113" s="66">
        <f t="shared" si="3"/>
        <v>0</v>
      </c>
      <c r="L113" s="66"/>
    </row>
    <row r="114" spans="2:12">
      <c r="B114" s="390"/>
      <c r="C114" s="392"/>
      <c r="D114" s="395" t="s">
        <v>834</v>
      </c>
      <c r="E114" s="64" t="s">
        <v>828</v>
      </c>
      <c r="F114" s="192"/>
      <c r="G114" s="192"/>
      <c r="H114" s="63">
        <f t="shared" si="2"/>
        <v>0</v>
      </c>
      <c r="I114" s="192"/>
      <c r="J114" s="192"/>
      <c r="K114" s="66">
        <f t="shared" si="3"/>
        <v>0</v>
      </c>
      <c r="L114" s="66"/>
    </row>
    <row r="115" spans="2:12" ht="14.4" thickBot="1">
      <c r="B115" s="390"/>
      <c r="C115" s="392"/>
      <c r="D115" s="397"/>
      <c r="E115" s="67" t="s">
        <v>829</v>
      </c>
      <c r="F115" s="258"/>
      <c r="G115" s="258"/>
      <c r="H115" s="63">
        <f t="shared" si="2"/>
        <v>0</v>
      </c>
      <c r="I115" s="258"/>
      <c r="J115" s="258"/>
      <c r="K115" s="69">
        <f t="shared" si="3"/>
        <v>0</v>
      </c>
      <c r="L115" s="69"/>
    </row>
    <row r="116" spans="2:12">
      <c r="B116" s="390"/>
      <c r="C116" s="398" t="s">
        <v>835</v>
      </c>
      <c r="D116" s="401" t="s">
        <v>827</v>
      </c>
      <c r="E116" s="70" t="s">
        <v>828</v>
      </c>
      <c r="F116" s="259"/>
      <c r="G116" s="259"/>
      <c r="H116" s="63">
        <f t="shared" si="2"/>
        <v>0</v>
      </c>
      <c r="I116" s="259"/>
      <c r="J116" s="259"/>
      <c r="K116" s="71">
        <f t="shared" si="3"/>
        <v>0</v>
      </c>
      <c r="L116" s="71"/>
    </row>
    <row r="117" spans="2:12">
      <c r="B117" s="390"/>
      <c r="C117" s="399"/>
      <c r="D117" s="396"/>
      <c r="E117" s="64" t="s">
        <v>829</v>
      </c>
      <c r="F117" s="192"/>
      <c r="G117" s="192"/>
      <c r="H117" s="63">
        <f t="shared" si="2"/>
        <v>0</v>
      </c>
      <c r="I117" s="192"/>
      <c r="J117" s="192"/>
      <c r="K117" s="72">
        <f t="shared" si="3"/>
        <v>0</v>
      </c>
      <c r="L117" s="72"/>
    </row>
    <row r="118" spans="2:12">
      <c r="B118" s="390"/>
      <c r="C118" s="399"/>
      <c r="D118" s="395" t="s">
        <v>830</v>
      </c>
      <c r="E118" s="64" t="s">
        <v>828</v>
      </c>
      <c r="F118" s="192"/>
      <c r="G118" s="192"/>
      <c r="H118" s="63">
        <f t="shared" si="2"/>
        <v>0</v>
      </c>
      <c r="I118" s="192"/>
      <c r="J118" s="192"/>
      <c r="K118" s="72">
        <f t="shared" si="3"/>
        <v>0</v>
      </c>
      <c r="L118" s="72"/>
    </row>
    <row r="119" spans="2:12">
      <c r="B119" s="390"/>
      <c r="C119" s="399"/>
      <c r="D119" s="396"/>
      <c r="E119" s="64" t="s">
        <v>829</v>
      </c>
      <c r="F119" s="192"/>
      <c r="G119" s="192"/>
      <c r="H119" s="63">
        <f t="shared" si="2"/>
        <v>0</v>
      </c>
      <c r="I119" s="192"/>
      <c r="J119" s="192"/>
      <c r="K119" s="72">
        <f t="shared" si="3"/>
        <v>0</v>
      </c>
      <c r="L119" s="72"/>
    </row>
    <row r="120" spans="2:12">
      <c r="B120" s="390"/>
      <c r="C120" s="399"/>
      <c r="D120" s="395" t="s">
        <v>831</v>
      </c>
      <c r="E120" s="64" t="s">
        <v>828</v>
      </c>
      <c r="F120" s="192"/>
      <c r="G120" s="192"/>
      <c r="H120" s="63">
        <f t="shared" si="2"/>
        <v>0</v>
      </c>
      <c r="I120" s="192"/>
      <c r="J120" s="192"/>
      <c r="K120" s="72">
        <f t="shared" si="3"/>
        <v>0</v>
      </c>
      <c r="L120" s="72"/>
    </row>
    <row r="121" spans="2:12">
      <c r="B121" s="390"/>
      <c r="C121" s="399"/>
      <c r="D121" s="396"/>
      <c r="E121" s="64" t="s">
        <v>829</v>
      </c>
      <c r="F121" s="192"/>
      <c r="G121" s="192"/>
      <c r="H121" s="63">
        <f t="shared" si="2"/>
        <v>0</v>
      </c>
      <c r="I121" s="192"/>
      <c r="J121" s="192"/>
      <c r="K121" s="72">
        <f t="shared" si="3"/>
        <v>0</v>
      </c>
      <c r="L121" s="72"/>
    </row>
    <row r="122" spans="2:12">
      <c r="B122" s="390"/>
      <c r="C122" s="399"/>
      <c r="D122" s="395" t="s">
        <v>832</v>
      </c>
      <c r="E122" s="64" t="s">
        <v>828</v>
      </c>
      <c r="F122" s="192"/>
      <c r="G122" s="192"/>
      <c r="H122" s="63">
        <f t="shared" si="2"/>
        <v>0</v>
      </c>
      <c r="I122" s="192"/>
      <c r="J122" s="192"/>
      <c r="K122" s="72">
        <f t="shared" si="3"/>
        <v>0</v>
      </c>
      <c r="L122" s="72"/>
    </row>
    <row r="123" spans="2:12">
      <c r="B123" s="390"/>
      <c r="C123" s="399"/>
      <c r="D123" s="396"/>
      <c r="E123" s="64" t="s">
        <v>829</v>
      </c>
      <c r="F123" s="192"/>
      <c r="G123" s="192"/>
      <c r="H123" s="63">
        <f t="shared" si="2"/>
        <v>0</v>
      </c>
      <c r="I123" s="192"/>
      <c r="J123" s="192"/>
      <c r="K123" s="72">
        <f t="shared" si="3"/>
        <v>0</v>
      </c>
      <c r="L123" s="72"/>
    </row>
    <row r="124" spans="2:12">
      <c r="B124" s="390"/>
      <c r="C124" s="399"/>
      <c r="D124" s="395" t="s">
        <v>833</v>
      </c>
      <c r="E124" s="64" t="s">
        <v>828</v>
      </c>
      <c r="F124" s="192"/>
      <c r="G124" s="192"/>
      <c r="H124" s="63">
        <f t="shared" si="2"/>
        <v>0</v>
      </c>
      <c r="I124" s="192"/>
      <c r="J124" s="192"/>
      <c r="K124" s="72">
        <f t="shared" si="3"/>
        <v>0</v>
      </c>
      <c r="L124" s="72"/>
    </row>
    <row r="125" spans="2:12">
      <c r="B125" s="390"/>
      <c r="C125" s="399"/>
      <c r="D125" s="396"/>
      <c r="E125" s="64" t="s">
        <v>829</v>
      </c>
      <c r="F125" s="192"/>
      <c r="G125" s="192"/>
      <c r="H125" s="63">
        <f t="shared" si="2"/>
        <v>0</v>
      </c>
      <c r="I125" s="192"/>
      <c r="J125" s="192"/>
      <c r="K125" s="72">
        <f t="shared" si="3"/>
        <v>0</v>
      </c>
      <c r="L125" s="72"/>
    </row>
    <row r="126" spans="2:12">
      <c r="B126" s="390"/>
      <c r="C126" s="399"/>
      <c r="D126" s="395" t="s">
        <v>834</v>
      </c>
      <c r="E126" s="64" t="s">
        <v>828</v>
      </c>
      <c r="F126" s="192"/>
      <c r="G126" s="192"/>
      <c r="H126" s="63">
        <f t="shared" si="2"/>
        <v>0</v>
      </c>
      <c r="I126" s="192"/>
      <c r="J126" s="192"/>
      <c r="K126" s="72">
        <f t="shared" si="3"/>
        <v>0</v>
      </c>
      <c r="L126" s="72"/>
    </row>
    <row r="127" spans="2:12" ht="14.4" thickBot="1">
      <c r="B127" s="391"/>
      <c r="C127" s="400"/>
      <c r="D127" s="402"/>
      <c r="E127" s="73" t="s">
        <v>829</v>
      </c>
      <c r="F127" s="193"/>
      <c r="G127" s="193"/>
      <c r="H127" s="63">
        <f t="shared" si="2"/>
        <v>0</v>
      </c>
      <c r="I127" s="193"/>
      <c r="J127" s="193"/>
      <c r="K127" s="74">
        <f t="shared" si="3"/>
        <v>0</v>
      </c>
      <c r="L127" s="74"/>
    </row>
    <row r="128" spans="2:12">
      <c r="B128" s="390" t="s">
        <v>718</v>
      </c>
      <c r="C128" s="392" t="s">
        <v>826</v>
      </c>
      <c r="D128" s="393" t="s">
        <v>827</v>
      </c>
      <c r="E128" s="62" t="s">
        <v>828</v>
      </c>
      <c r="F128" s="194"/>
      <c r="G128" s="194"/>
      <c r="H128" s="63">
        <f t="shared" si="2"/>
        <v>0</v>
      </c>
      <c r="I128" s="194"/>
      <c r="J128" s="194"/>
      <c r="K128" s="63">
        <f t="shared" si="3"/>
        <v>0</v>
      </c>
      <c r="L128" s="63"/>
    </row>
    <row r="129" spans="2:12">
      <c r="B129" s="390"/>
      <c r="C129" s="392"/>
      <c r="D129" s="394"/>
      <c r="E129" s="64" t="s">
        <v>829</v>
      </c>
      <c r="F129" s="192"/>
      <c r="G129" s="192"/>
      <c r="H129" s="63">
        <f t="shared" si="2"/>
        <v>0</v>
      </c>
      <c r="I129" s="192"/>
      <c r="J129" s="192"/>
      <c r="K129" s="66">
        <f t="shared" si="3"/>
        <v>0</v>
      </c>
      <c r="L129" s="66"/>
    </row>
    <row r="130" spans="2:12">
      <c r="B130" s="390"/>
      <c r="C130" s="392"/>
      <c r="D130" s="395" t="s">
        <v>830</v>
      </c>
      <c r="E130" s="64" t="s">
        <v>828</v>
      </c>
      <c r="F130" s="192"/>
      <c r="G130" s="192"/>
      <c r="H130" s="63">
        <f t="shared" si="2"/>
        <v>0</v>
      </c>
      <c r="I130" s="192"/>
      <c r="J130" s="192"/>
      <c r="K130" s="66">
        <f t="shared" si="3"/>
        <v>0</v>
      </c>
      <c r="L130" s="66"/>
    </row>
    <row r="131" spans="2:12">
      <c r="B131" s="390"/>
      <c r="C131" s="392"/>
      <c r="D131" s="396"/>
      <c r="E131" s="64" t="s">
        <v>829</v>
      </c>
      <c r="F131" s="192"/>
      <c r="G131" s="192"/>
      <c r="H131" s="63">
        <f t="shared" si="2"/>
        <v>0</v>
      </c>
      <c r="I131" s="192"/>
      <c r="J131" s="192"/>
      <c r="K131" s="66">
        <f t="shared" si="3"/>
        <v>0</v>
      </c>
      <c r="L131" s="66"/>
    </row>
    <row r="132" spans="2:12">
      <c r="B132" s="390"/>
      <c r="C132" s="392"/>
      <c r="D132" s="395" t="s">
        <v>831</v>
      </c>
      <c r="E132" s="64" t="s">
        <v>828</v>
      </c>
      <c r="F132" s="192"/>
      <c r="G132" s="192"/>
      <c r="H132" s="63">
        <f t="shared" ref="H132:H195" si="4">F132+G132</f>
        <v>0</v>
      </c>
      <c r="I132" s="192"/>
      <c r="J132" s="192"/>
      <c r="K132" s="66">
        <f t="shared" ref="K132:K195" si="5">I132+J132</f>
        <v>0</v>
      </c>
      <c r="L132" s="66"/>
    </row>
    <row r="133" spans="2:12">
      <c r="B133" s="390"/>
      <c r="C133" s="392"/>
      <c r="D133" s="396"/>
      <c r="E133" s="64" t="s">
        <v>829</v>
      </c>
      <c r="F133" s="192"/>
      <c r="G133" s="192"/>
      <c r="H133" s="63">
        <f t="shared" si="4"/>
        <v>0</v>
      </c>
      <c r="I133" s="192"/>
      <c r="J133" s="192"/>
      <c r="K133" s="66">
        <f t="shared" si="5"/>
        <v>0</v>
      </c>
      <c r="L133" s="66"/>
    </row>
    <row r="134" spans="2:12">
      <c r="B134" s="390"/>
      <c r="C134" s="392"/>
      <c r="D134" s="395" t="s">
        <v>832</v>
      </c>
      <c r="E134" s="64" t="s">
        <v>828</v>
      </c>
      <c r="F134" s="192"/>
      <c r="G134" s="192"/>
      <c r="H134" s="63">
        <f t="shared" si="4"/>
        <v>0</v>
      </c>
      <c r="I134" s="192"/>
      <c r="J134" s="192"/>
      <c r="K134" s="66">
        <f t="shared" si="5"/>
        <v>0</v>
      </c>
      <c r="L134" s="66"/>
    </row>
    <row r="135" spans="2:12">
      <c r="B135" s="390"/>
      <c r="C135" s="392"/>
      <c r="D135" s="396"/>
      <c r="E135" s="64" t="s">
        <v>829</v>
      </c>
      <c r="F135" s="192"/>
      <c r="G135" s="192"/>
      <c r="H135" s="63">
        <f t="shared" si="4"/>
        <v>0</v>
      </c>
      <c r="I135" s="192"/>
      <c r="J135" s="192"/>
      <c r="K135" s="66">
        <f t="shared" si="5"/>
        <v>0</v>
      </c>
      <c r="L135" s="66"/>
    </row>
    <row r="136" spans="2:12">
      <c r="B136" s="390"/>
      <c r="C136" s="392"/>
      <c r="D136" s="395" t="s">
        <v>833</v>
      </c>
      <c r="E136" s="64" t="s">
        <v>828</v>
      </c>
      <c r="F136" s="192"/>
      <c r="G136" s="192"/>
      <c r="H136" s="63">
        <f t="shared" si="4"/>
        <v>0</v>
      </c>
      <c r="I136" s="192"/>
      <c r="J136" s="192"/>
      <c r="K136" s="66">
        <f t="shared" si="5"/>
        <v>0</v>
      </c>
      <c r="L136" s="66"/>
    </row>
    <row r="137" spans="2:12">
      <c r="B137" s="390"/>
      <c r="C137" s="392"/>
      <c r="D137" s="396"/>
      <c r="E137" s="64" t="s">
        <v>829</v>
      </c>
      <c r="F137" s="192"/>
      <c r="G137" s="192"/>
      <c r="H137" s="63">
        <f t="shared" si="4"/>
        <v>0</v>
      </c>
      <c r="I137" s="192"/>
      <c r="J137" s="192"/>
      <c r="K137" s="66">
        <f t="shared" si="5"/>
        <v>0</v>
      </c>
      <c r="L137" s="66"/>
    </row>
    <row r="138" spans="2:12">
      <c r="B138" s="390"/>
      <c r="C138" s="392"/>
      <c r="D138" s="395" t="s">
        <v>834</v>
      </c>
      <c r="E138" s="64" t="s">
        <v>828</v>
      </c>
      <c r="F138" s="192"/>
      <c r="G138" s="192"/>
      <c r="H138" s="63">
        <f t="shared" si="4"/>
        <v>0</v>
      </c>
      <c r="I138" s="192"/>
      <c r="J138" s="192"/>
      <c r="K138" s="66">
        <f t="shared" si="5"/>
        <v>0</v>
      </c>
      <c r="L138" s="66"/>
    </row>
    <row r="139" spans="2:12" ht="14.4" thickBot="1">
      <c r="B139" s="390"/>
      <c r="C139" s="392"/>
      <c r="D139" s="397"/>
      <c r="E139" s="67" t="s">
        <v>829</v>
      </c>
      <c r="F139" s="258"/>
      <c r="G139" s="258"/>
      <c r="H139" s="63">
        <f t="shared" si="4"/>
        <v>0</v>
      </c>
      <c r="I139" s="258"/>
      <c r="J139" s="258"/>
      <c r="K139" s="69">
        <f t="shared" si="5"/>
        <v>0</v>
      </c>
      <c r="L139" s="69"/>
    </row>
    <row r="140" spans="2:12">
      <c r="B140" s="390"/>
      <c r="C140" s="398" t="s">
        <v>835</v>
      </c>
      <c r="D140" s="401" t="s">
        <v>827</v>
      </c>
      <c r="E140" s="70" t="s">
        <v>828</v>
      </c>
      <c r="F140" s="259"/>
      <c r="G140" s="259"/>
      <c r="H140" s="63">
        <f t="shared" si="4"/>
        <v>0</v>
      </c>
      <c r="I140" s="259"/>
      <c r="J140" s="259"/>
      <c r="K140" s="71">
        <f t="shared" si="5"/>
        <v>0</v>
      </c>
      <c r="L140" s="71"/>
    </row>
    <row r="141" spans="2:12">
      <c r="B141" s="390"/>
      <c r="C141" s="399"/>
      <c r="D141" s="396"/>
      <c r="E141" s="64" t="s">
        <v>829</v>
      </c>
      <c r="F141" s="192"/>
      <c r="G141" s="192"/>
      <c r="H141" s="63">
        <f t="shared" si="4"/>
        <v>0</v>
      </c>
      <c r="I141" s="192"/>
      <c r="J141" s="192"/>
      <c r="K141" s="72">
        <f t="shared" si="5"/>
        <v>0</v>
      </c>
      <c r="L141" s="72"/>
    </row>
    <row r="142" spans="2:12">
      <c r="B142" s="390"/>
      <c r="C142" s="399"/>
      <c r="D142" s="395" t="s">
        <v>830</v>
      </c>
      <c r="E142" s="64" t="s">
        <v>828</v>
      </c>
      <c r="F142" s="192"/>
      <c r="G142" s="192"/>
      <c r="H142" s="63">
        <f t="shared" si="4"/>
        <v>0</v>
      </c>
      <c r="I142" s="192"/>
      <c r="J142" s="192"/>
      <c r="K142" s="72">
        <f t="shared" si="5"/>
        <v>0</v>
      </c>
      <c r="L142" s="72"/>
    </row>
    <row r="143" spans="2:12">
      <c r="B143" s="390"/>
      <c r="C143" s="399"/>
      <c r="D143" s="396"/>
      <c r="E143" s="64" t="s">
        <v>829</v>
      </c>
      <c r="F143" s="192"/>
      <c r="G143" s="192"/>
      <c r="H143" s="63">
        <f t="shared" si="4"/>
        <v>0</v>
      </c>
      <c r="I143" s="192"/>
      <c r="J143" s="192"/>
      <c r="K143" s="72">
        <f t="shared" si="5"/>
        <v>0</v>
      </c>
      <c r="L143" s="72"/>
    </row>
    <row r="144" spans="2:12">
      <c r="B144" s="390"/>
      <c r="C144" s="399"/>
      <c r="D144" s="395" t="s">
        <v>831</v>
      </c>
      <c r="E144" s="64" t="s">
        <v>828</v>
      </c>
      <c r="F144" s="192"/>
      <c r="G144" s="192"/>
      <c r="H144" s="63">
        <f t="shared" si="4"/>
        <v>0</v>
      </c>
      <c r="I144" s="192"/>
      <c r="J144" s="192"/>
      <c r="K144" s="72">
        <f t="shared" si="5"/>
        <v>0</v>
      </c>
      <c r="L144" s="72"/>
    </row>
    <row r="145" spans="2:12">
      <c r="B145" s="390"/>
      <c r="C145" s="399"/>
      <c r="D145" s="396"/>
      <c r="E145" s="64" t="s">
        <v>829</v>
      </c>
      <c r="F145" s="192"/>
      <c r="G145" s="192"/>
      <c r="H145" s="63">
        <f t="shared" si="4"/>
        <v>0</v>
      </c>
      <c r="I145" s="192"/>
      <c r="J145" s="192"/>
      <c r="K145" s="72">
        <f t="shared" si="5"/>
        <v>0</v>
      </c>
      <c r="L145" s="72"/>
    </row>
    <row r="146" spans="2:12">
      <c r="B146" s="390"/>
      <c r="C146" s="399"/>
      <c r="D146" s="395" t="s">
        <v>832</v>
      </c>
      <c r="E146" s="64" t="s">
        <v>828</v>
      </c>
      <c r="F146" s="192"/>
      <c r="G146" s="192"/>
      <c r="H146" s="63">
        <f t="shared" si="4"/>
        <v>0</v>
      </c>
      <c r="I146" s="192"/>
      <c r="J146" s="192"/>
      <c r="K146" s="72">
        <f t="shared" si="5"/>
        <v>0</v>
      </c>
      <c r="L146" s="72"/>
    </row>
    <row r="147" spans="2:12">
      <c r="B147" s="390"/>
      <c r="C147" s="399"/>
      <c r="D147" s="396"/>
      <c r="E147" s="64" t="s">
        <v>829</v>
      </c>
      <c r="F147" s="192"/>
      <c r="G147" s="192"/>
      <c r="H147" s="63">
        <f t="shared" si="4"/>
        <v>0</v>
      </c>
      <c r="I147" s="192"/>
      <c r="J147" s="192"/>
      <c r="K147" s="72">
        <f t="shared" si="5"/>
        <v>0</v>
      </c>
      <c r="L147" s="72"/>
    </row>
    <row r="148" spans="2:12">
      <c r="B148" s="390"/>
      <c r="C148" s="399"/>
      <c r="D148" s="395" t="s">
        <v>833</v>
      </c>
      <c r="E148" s="64" t="s">
        <v>828</v>
      </c>
      <c r="F148" s="192"/>
      <c r="G148" s="192"/>
      <c r="H148" s="63">
        <f t="shared" si="4"/>
        <v>0</v>
      </c>
      <c r="I148" s="192"/>
      <c r="J148" s="192"/>
      <c r="K148" s="72">
        <f t="shared" si="5"/>
        <v>0</v>
      </c>
      <c r="L148" s="72"/>
    </row>
    <row r="149" spans="2:12">
      <c r="B149" s="390"/>
      <c r="C149" s="399"/>
      <c r="D149" s="396"/>
      <c r="E149" s="64" t="s">
        <v>829</v>
      </c>
      <c r="F149" s="192"/>
      <c r="G149" s="192"/>
      <c r="H149" s="63">
        <f t="shared" si="4"/>
        <v>0</v>
      </c>
      <c r="I149" s="192"/>
      <c r="J149" s="192"/>
      <c r="K149" s="72">
        <f t="shared" si="5"/>
        <v>0</v>
      </c>
      <c r="L149" s="72"/>
    </row>
    <row r="150" spans="2:12">
      <c r="B150" s="390"/>
      <c r="C150" s="399"/>
      <c r="D150" s="395" t="s">
        <v>834</v>
      </c>
      <c r="E150" s="64" t="s">
        <v>828</v>
      </c>
      <c r="F150" s="192"/>
      <c r="G150" s="192"/>
      <c r="H150" s="63">
        <f t="shared" si="4"/>
        <v>0</v>
      </c>
      <c r="I150" s="192"/>
      <c r="J150" s="192"/>
      <c r="K150" s="72">
        <f t="shared" si="5"/>
        <v>0</v>
      </c>
      <c r="L150" s="72"/>
    </row>
    <row r="151" spans="2:12" ht="14.4" thickBot="1">
      <c r="B151" s="391"/>
      <c r="C151" s="400"/>
      <c r="D151" s="402"/>
      <c r="E151" s="73" t="s">
        <v>829</v>
      </c>
      <c r="F151" s="193"/>
      <c r="G151" s="193"/>
      <c r="H151" s="63">
        <f t="shared" si="4"/>
        <v>0</v>
      </c>
      <c r="I151" s="193"/>
      <c r="J151" s="193"/>
      <c r="K151" s="74">
        <f t="shared" si="5"/>
        <v>0</v>
      </c>
      <c r="L151" s="74"/>
    </row>
    <row r="152" spans="2:12">
      <c r="B152" s="390" t="s">
        <v>737</v>
      </c>
      <c r="C152" s="392" t="s">
        <v>826</v>
      </c>
      <c r="D152" s="393" t="s">
        <v>827</v>
      </c>
      <c r="E152" s="62" t="s">
        <v>828</v>
      </c>
      <c r="F152" s="194">
        <v>3</v>
      </c>
      <c r="G152" s="194">
        <v>4</v>
      </c>
      <c r="H152" s="63">
        <f t="shared" si="4"/>
        <v>7</v>
      </c>
      <c r="I152" s="194">
        <v>155410873</v>
      </c>
      <c r="J152" s="194">
        <v>33328535</v>
      </c>
      <c r="K152" s="63">
        <f t="shared" si="5"/>
        <v>188739408</v>
      </c>
      <c r="L152" s="63"/>
    </row>
    <row r="153" spans="2:12">
      <c r="B153" s="390"/>
      <c r="C153" s="392"/>
      <c r="D153" s="394"/>
      <c r="E153" s="64" t="s">
        <v>829</v>
      </c>
      <c r="F153" s="192"/>
      <c r="G153" s="192"/>
      <c r="H153" s="63">
        <f t="shared" si="4"/>
        <v>0</v>
      </c>
      <c r="I153" s="192"/>
      <c r="J153" s="192"/>
      <c r="K153" s="66">
        <f t="shared" si="5"/>
        <v>0</v>
      </c>
      <c r="L153" s="66"/>
    </row>
    <row r="154" spans="2:12">
      <c r="B154" s="390"/>
      <c r="C154" s="392"/>
      <c r="D154" s="395" t="s">
        <v>830</v>
      </c>
      <c r="E154" s="64" t="s">
        <v>828</v>
      </c>
      <c r="F154" s="192">
        <v>39</v>
      </c>
      <c r="G154" s="192">
        <v>1</v>
      </c>
      <c r="H154" s="63">
        <f t="shared" si="4"/>
        <v>40</v>
      </c>
      <c r="I154" s="192">
        <v>401689714</v>
      </c>
      <c r="J154" s="192">
        <v>10828366</v>
      </c>
      <c r="K154" s="66">
        <f t="shared" si="5"/>
        <v>412518080</v>
      </c>
      <c r="L154" s="66"/>
    </row>
    <row r="155" spans="2:12">
      <c r="B155" s="390"/>
      <c r="C155" s="392"/>
      <c r="D155" s="396"/>
      <c r="E155" s="64" t="s">
        <v>829</v>
      </c>
      <c r="F155" s="192"/>
      <c r="G155" s="192"/>
      <c r="H155" s="63">
        <f t="shared" si="4"/>
        <v>0</v>
      </c>
      <c r="I155" s="192"/>
      <c r="J155" s="192"/>
      <c r="K155" s="66">
        <f t="shared" si="5"/>
        <v>0</v>
      </c>
      <c r="L155" s="66"/>
    </row>
    <row r="156" spans="2:12">
      <c r="B156" s="390"/>
      <c r="C156" s="392"/>
      <c r="D156" s="395" t="s">
        <v>831</v>
      </c>
      <c r="E156" s="64" t="s">
        <v>828</v>
      </c>
      <c r="F156" s="192"/>
      <c r="G156" s="192"/>
      <c r="H156" s="63">
        <f t="shared" si="4"/>
        <v>0</v>
      </c>
      <c r="I156" s="192"/>
      <c r="J156" s="192"/>
      <c r="K156" s="66">
        <f t="shared" si="5"/>
        <v>0</v>
      </c>
      <c r="L156" s="66"/>
    </row>
    <row r="157" spans="2:12">
      <c r="B157" s="390"/>
      <c r="C157" s="392"/>
      <c r="D157" s="396"/>
      <c r="E157" s="64" t="s">
        <v>829</v>
      </c>
      <c r="F157" s="192"/>
      <c r="G157" s="192"/>
      <c r="H157" s="63">
        <f t="shared" si="4"/>
        <v>0</v>
      </c>
      <c r="I157" s="192"/>
      <c r="J157" s="192"/>
      <c r="K157" s="66">
        <f t="shared" si="5"/>
        <v>0</v>
      </c>
      <c r="L157" s="66"/>
    </row>
    <row r="158" spans="2:12">
      <c r="B158" s="390"/>
      <c r="C158" s="392"/>
      <c r="D158" s="395" t="s">
        <v>832</v>
      </c>
      <c r="E158" s="64" t="s">
        <v>828</v>
      </c>
      <c r="F158" s="192">
        <v>34</v>
      </c>
      <c r="G158" s="192">
        <v>1</v>
      </c>
      <c r="H158" s="63">
        <f t="shared" si="4"/>
        <v>35</v>
      </c>
      <c r="I158" s="192">
        <v>94067993</v>
      </c>
      <c r="J158" s="192">
        <v>2009947</v>
      </c>
      <c r="K158" s="66">
        <f t="shared" si="5"/>
        <v>96077940</v>
      </c>
      <c r="L158" s="66"/>
    </row>
    <row r="159" spans="2:12">
      <c r="B159" s="390"/>
      <c r="C159" s="392"/>
      <c r="D159" s="396"/>
      <c r="E159" s="64" t="s">
        <v>829</v>
      </c>
      <c r="F159" s="192"/>
      <c r="G159" s="192"/>
      <c r="H159" s="63">
        <f t="shared" si="4"/>
        <v>0</v>
      </c>
      <c r="I159" s="192"/>
      <c r="J159" s="192"/>
      <c r="K159" s="66">
        <f t="shared" si="5"/>
        <v>0</v>
      </c>
      <c r="L159" s="66"/>
    </row>
    <row r="160" spans="2:12">
      <c r="B160" s="390"/>
      <c r="C160" s="392"/>
      <c r="D160" s="395" t="s">
        <v>833</v>
      </c>
      <c r="E160" s="64" t="s">
        <v>828</v>
      </c>
      <c r="F160" s="192"/>
      <c r="G160" s="192"/>
      <c r="H160" s="63">
        <f t="shared" si="4"/>
        <v>0</v>
      </c>
      <c r="I160" s="192"/>
      <c r="J160" s="192"/>
      <c r="K160" s="66">
        <f t="shared" si="5"/>
        <v>0</v>
      </c>
      <c r="L160" s="66"/>
    </row>
    <row r="161" spans="2:12">
      <c r="B161" s="390"/>
      <c r="C161" s="392"/>
      <c r="D161" s="396"/>
      <c r="E161" s="64" t="s">
        <v>829</v>
      </c>
      <c r="F161" s="192"/>
      <c r="G161" s="192"/>
      <c r="H161" s="63">
        <f t="shared" si="4"/>
        <v>0</v>
      </c>
      <c r="I161" s="192"/>
      <c r="J161" s="192"/>
      <c r="K161" s="66">
        <f t="shared" si="5"/>
        <v>0</v>
      </c>
      <c r="L161" s="66"/>
    </row>
    <row r="162" spans="2:12">
      <c r="B162" s="390"/>
      <c r="C162" s="392"/>
      <c r="D162" s="395" t="s">
        <v>834</v>
      </c>
      <c r="E162" s="64" t="s">
        <v>828</v>
      </c>
      <c r="F162" s="192"/>
      <c r="G162" s="192"/>
      <c r="H162" s="63">
        <f t="shared" si="4"/>
        <v>0</v>
      </c>
      <c r="I162" s="192"/>
      <c r="J162" s="192"/>
      <c r="K162" s="66">
        <f t="shared" si="5"/>
        <v>0</v>
      </c>
      <c r="L162" s="66"/>
    </row>
    <row r="163" spans="2:12" ht="14.4" thickBot="1">
      <c r="B163" s="390"/>
      <c r="C163" s="392"/>
      <c r="D163" s="397"/>
      <c r="E163" s="67" t="s">
        <v>829</v>
      </c>
      <c r="F163" s="258"/>
      <c r="G163" s="258"/>
      <c r="H163" s="63">
        <f t="shared" si="4"/>
        <v>0</v>
      </c>
      <c r="I163" s="258"/>
      <c r="J163" s="258"/>
      <c r="K163" s="69">
        <f t="shared" si="5"/>
        <v>0</v>
      </c>
      <c r="L163" s="69"/>
    </row>
    <row r="164" spans="2:12">
      <c r="B164" s="390"/>
      <c r="C164" s="398" t="s">
        <v>835</v>
      </c>
      <c r="D164" s="401" t="s">
        <v>827</v>
      </c>
      <c r="E164" s="70" t="s">
        <v>828</v>
      </c>
      <c r="F164" s="259"/>
      <c r="G164" s="259"/>
      <c r="H164" s="63">
        <f t="shared" si="4"/>
        <v>0</v>
      </c>
      <c r="I164" s="259"/>
      <c r="J164" s="259"/>
      <c r="K164" s="71">
        <f t="shared" si="5"/>
        <v>0</v>
      </c>
      <c r="L164" s="71"/>
    </row>
    <row r="165" spans="2:12">
      <c r="B165" s="390"/>
      <c r="C165" s="399"/>
      <c r="D165" s="396"/>
      <c r="E165" s="64" t="s">
        <v>829</v>
      </c>
      <c r="F165" s="192"/>
      <c r="G165" s="192"/>
      <c r="H165" s="63">
        <f t="shared" si="4"/>
        <v>0</v>
      </c>
      <c r="I165" s="192"/>
      <c r="J165" s="192"/>
      <c r="K165" s="72">
        <f t="shared" si="5"/>
        <v>0</v>
      </c>
      <c r="L165" s="72"/>
    </row>
    <row r="166" spans="2:12">
      <c r="B166" s="390"/>
      <c r="C166" s="399"/>
      <c r="D166" s="395" t="s">
        <v>830</v>
      </c>
      <c r="E166" s="64" t="s">
        <v>828</v>
      </c>
      <c r="F166" s="192"/>
      <c r="G166" s="192"/>
      <c r="H166" s="63">
        <f t="shared" si="4"/>
        <v>0</v>
      </c>
      <c r="I166" s="192"/>
      <c r="J166" s="192"/>
      <c r="K166" s="72">
        <f t="shared" si="5"/>
        <v>0</v>
      </c>
      <c r="L166" s="72"/>
    </row>
    <row r="167" spans="2:12">
      <c r="B167" s="390"/>
      <c r="C167" s="399"/>
      <c r="D167" s="396"/>
      <c r="E167" s="64" t="s">
        <v>829</v>
      </c>
      <c r="F167" s="192"/>
      <c r="G167" s="192"/>
      <c r="H167" s="63">
        <f t="shared" si="4"/>
        <v>0</v>
      </c>
      <c r="I167" s="192"/>
      <c r="J167" s="192"/>
      <c r="K167" s="72">
        <f t="shared" si="5"/>
        <v>0</v>
      </c>
      <c r="L167" s="72"/>
    </row>
    <row r="168" spans="2:12">
      <c r="B168" s="390"/>
      <c r="C168" s="399"/>
      <c r="D168" s="395" t="s">
        <v>831</v>
      </c>
      <c r="E168" s="64" t="s">
        <v>828</v>
      </c>
      <c r="F168" s="192"/>
      <c r="G168" s="192"/>
      <c r="H168" s="63">
        <f t="shared" si="4"/>
        <v>0</v>
      </c>
      <c r="I168" s="192"/>
      <c r="J168" s="192"/>
      <c r="K168" s="72">
        <f t="shared" si="5"/>
        <v>0</v>
      </c>
      <c r="L168" s="72"/>
    </row>
    <row r="169" spans="2:12">
      <c r="B169" s="390"/>
      <c r="C169" s="399"/>
      <c r="D169" s="396"/>
      <c r="E169" s="64" t="s">
        <v>829</v>
      </c>
      <c r="F169" s="192"/>
      <c r="G169" s="192"/>
      <c r="H169" s="63">
        <f t="shared" si="4"/>
        <v>0</v>
      </c>
      <c r="I169" s="192"/>
      <c r="J169" s="192"/>
      <c r="K169" s="72">
        <f t="shared" si="5"/>
        <v>0</v>
      </c>
      <c r="L169" s="72"/>
    </row>
    <row r="170" spans="2:12">
      <c r="B170" s="390"/>
      <c r="C170" s="399"/>
      <c r="D170" s="395" t="s">
        <v>832</v>
      </c>
      <c r="E170" s="64" t="s">
        <v>828</v>
      </c>
      <c r="F170" s="192"/>
      <c r="G170" s="192"/>
      <c r="H170" s="63">
        <f t="shared" si="4"/>
        <v>0</v>
      </c>
      <c r="I170" s="192"/>
      <c r="J170" s="192"/>
      <c r="K170" s="72">
        <f t="shared" si="5"/>
        <v>0</v>
      </c>
      <c r="L170" s="72"/>
    </row>
    <row r="171" spans="2:12">
      <c r="B171" s="390"/>
      <c r="C171" s="399"/>
      <c r="D171" s="396"/>
      <c r="E171" s="64" t="s">
        <v>829</v>
      </c>
      <c r="F171" s="192"/>
      <c r="G171" s="192"/>
      <c r="H171" s="63">
        <f t="shared" si="4"/>
        <v>0</v>
      </c>
      <c r="I171" s="192"/>
      <c r="J171" s="192"/>
      <c r="K171" s="72">
        <f t="shared" si="5"/>
        <v>0</v>
      </c>
      <c r="L171" s="72"/>
    </row>
    <row r="172" spans="2:12">
      <c r="B172" s="390"/>
      <c r="C172" s="399"/>
      <c r="D172" s="395" t="s">
        <v>833</v>
      </c>
      <c r="E172" s="64" t="s">
        <v>828</v>
      </c>
      <c r="F172" s="192"/>
      <c r="G172" s="192"/>
      <c r="H172" s="63">
        <f t="shared" si="4"/>
        <v>0</v>
      </c>
      <c r="I172" s="192"/>
      <c r="J172" s="192"/>
      <c r="K172" s="72">
        <f t="shared" si="5"/>
        <v>0</v>
      </c>
      <c r="L172" s="72"/>
    </row>
    <row r="173" spans="2:12">
      <c r="B173" s="390"/>
      <c r="C173" s="399"/>
      <c r="D173" s="396"/>
      <c r="E173" s="64" t="s">
        <v>829</v>
      </c>
      <c r="F173" s="192"/>
      <c r="G173" s="192"/>
      <c r="H173" s="63">
        <f t="shared" si="4"/>
        <v>0</v>
      </c>
      <c r="I173" s="192"/>
      <c r="J173" s="192"/>
      <c r="K173" s="72">
        <f t="shared" si="5"/>
        <v>0</v>
      </c>
      <c r="L173" s="72"/>
    </row>
    <row r="174" spans="2:12">
      <c r="B174" s="390"/>
      <c r="C174" s="399"/>
      <c r="D174" s="395" t="s">
        <v>834</v>
      </c>
      <c r="E174" s="64" t="s">
        <v>828</v>
      </c>
      <c r="F174" s="192"/>
      <c r="G174" s="192"/>
      <c r="H174" s="63">
        <f t="shared" si="4"/>
        <v>0</v>
      </c>
      <c r="I174" s="192"/>
      <c r="J174" s="192"/>
      <c r="K174" s="72">
        <f t="shared" si="5"/>
        <v>0</v>
      </c>
      <c r="L174" s="72"/>
    </row>
    <row r="175" spans="2:12" ht="14.4" thickBot="1">
      <c r="B175" s="391"/>
      <c r="C175" s="400"/>
      <c r="D175" s="402"/>
      <c r="E175" s="73" t="s">
        <v>829</v>
      </c>
      <c r="F175" s="193"/>
      <c r="G175" s="193"/>
      <c r="H175" s="63">
        <f t="shared" si="4"/>
        <v>0</v>
      </c>
      <c r="I175" s="193"/>
      <c r="J175" s="193"/>
      <c r="K175" s="74">
        <f t="shared" si="5"/>
        <v>0</v>
      </c>
      <c r="L175" s="74"/>
    </row>
    <row r="176" spans="2:12">
      <c r="B176" s="390" t="s">
        <v>740</v>
      </c>
      <c r="C176" s="392" t="s">
        <v>826</v>
      </c>
      <c r="D176" s="393" t="s">
        <v>827</v>
      </c>
      <c r="E176" s="62" t="s">
        <v>828</v>
      </c>
      <c r="F176" s="194"/>
      <c r="G176" s="194"/>
      <c r="H176" s="63">
        <f t="shared" si="4"/>
        <v>0</v>
      </c>
      <c r="I176" s="194"/>
      <c r="J176" s="194"/>
      <c r="K176" s="63">
        <f t="shared" si="5"/>
        <v>0</v>
      </c>
      <c r="L176" s="63"/>
    </row>
    <row r="177" spans="2:12">
      <c r="B177" s="390"/>
      <c r="C177" s="392"/>
      <c r="D177" s="394"/>
      <c r="E177" s="64" t="s">
        <v>829</v>
      </c>
      <c r="F177" s="192"/>
      <c r="G177" s="192"/>
      <c r="H177" s="63">
        <f t="shared" si="4"/>
        <v>0</v>
      </c>
      <c r="I177" s="192"/>
      <c r="J177" s="192"/>
      <c r="K177" s="66">
        <f t="shared" si="5"/>
        <v>0</v>
      </c>
      <c r="L177" s="66"/>
    </row>
    <row r="178" spans="2:12">
      <c r="B178" s="390"/>
      <c r="C178" s="392"/>
      <c r="D178" s="395" t="s">
        <v>830</v>
      </c>
      <c r="E178" s="64" t="s">
        <v>828</v>
      </c>
      <c r="F178" s="192"/>
      <c r="G178" s="192"/>
      <c r="H178" s="63">
        <f t="shared" si="4"/>
        <v>0</v>
      </c>
      <c r="I178" s="192"/>
      <c r="J178" s="192"/>
      <c r="K178" s="66">
        <f t="shared" si="5"/>
        <v>0</v>
      </c>
      <c r="L178" s="66"/>
    </row>
    <row r="179" spans="2:12">
      <c r="B179" s="390"/>
      <c r="C179" s="392"/>
      <c r="D179" s="396"/>
      <c r="E179" s="64" t="s">
        <v>829</v>
      </c>
      <c r="F179" s="192"/>
      <c r="G179" s="192"/>
      <c r="H179" s="63">
        <f t="shared" si="4"/>
        <v>0</v>
      </c>
      <c r="I179" s="192"/>
      <c r="J179" s="192"/>
      <c r="K179" s="66">
        <f t="shared" si="5"/>
        <v>0</v>
      </c>
      <c r="L179" s="66"/>
    </row>
    <row r="180" spans="2:12">
      <c r="B180" s="390"/>
      <c r="C180" s="392"/>
      <c r="D180" s="395" t="s">
        <v>831</v>
      </c>
      <c r="E180" s="64" t="s">
        <v>828</v>
      </c>
      <c r="F180" s="192"/>
      <c r="G180" s="192"/>
      <c r="H180" s="63">
        <f t="shared" si="4"/>
        <v>0</v>
      </c>
      <c r="I180" s="192"/>
      <c r="J180" s="192"/>
      <c r="K180" s="66">
        <f t="shared" si="5"/>
        <v>0</v>
      </c>
      <c r="L180" s="66"/>
    </row>
    <row r="181" spans="2:12">
      <c r="B181" s="390"/>
      <c r="C181" s="392"/>
      <c r="D181" s="396"/>
      <c r="E181" s="64" t="s">
        <v>829</v>
      </c>
      <c r="F181" s="192"/>
      <c r="G181" s="192"/>
      <c r="H181" s="63">
        <f t="shared" si="4"/>
        <v>0</v>
      </c>
      <c r="I181" s="192"/>
      <c r="J181" s="192"/>
      <c r="K181" s="66">
        <f t="shared" si="5"/>
        <v>0</v>
      </c>
      <c r="L181" s="66"/>
    </row>
    <row r="182" spans="2:12">
      <c r="B182" s="390"/>
      <c r="C182" s="392"/>
      <c r="D182" s="395" t="s">
        <v>832</v>
      </c>
      <c r="E182" s="64" t="s">
        <v>828</v>
      </c>
      <c r="F182" s="192"/>
      <c r="G182" s="192"/>
      <c r="H182" s="63">
        <f t="shared" si="4"/>
        <v>0</v>
      </c>
      <c r="I182" s="192"/>
      <c r="J182" s="192"/>
      <c r="K182" s="66">
        <f t="shared" si="5"/>
        <v>0</v>
      </c>
      <c r="L182" s="66"/>
    </row>
    <row r="183" spans="2:12">
      <c r="B183" s="390"/>
      <c r="C183" s="392"/>
      <c r="D183" s="396"/>
      <c r="E183" s="64" t="s">
        <v>829</v>
      </c>
      <c r="F183" s="192"/>
      <c r="G183" s="192"/>
      <c r="H183" s="63">
        <f t="shared" si="4"/>
        <v>0</v>
      </c>
      <c r="I183" s="192"/>
      <c r="J183" s="192"/>
      <c r="K183" s="66">
        <f t="shared" si="5"/>
        <v>0</v>
      </c>
      <c r="L183" s="66"/>
    </row>
    <row r="184" spans="2:12">
      <c r="B184" s="390"/>
      <c r="C184" s="392"/>
      <c r="D184" s="395" t="s">
        <v>833</v>
      </c>
      <c r="E184" s="64" t="s">
        <v>828</v>
      </c>
      <c r="F184" s="192"/>
      <c r="G184" s="192"/>
      <c r="H184" s="63">
        <f t="shared" si="4"/>
        <v>0</v>
      </c>
      <c r="I184" s="192"/>
      <c r="J184" s="192"/>
      <c r="K184" s="66">
        <f t="shared" si="5"/>
        <v>0</v>
      </c>
      <c r="L184" s="66"/>
    </row>
    <row r="185" spans="2:12">
      <c r="B185" s="390"/>
      <c r="C185" s="392"/>
      <c r="D185" s="396"/>
      <c r="E185" s="64" t="s">
        <v>829</v>
      </c>
      <c r="F185" s="192"/>
      <c r="G185" s="192"/>
      <c r="H185" s="63">
        <f t="shared" si="4"/>
        <v>0</v>
      </c>
      <c r="I185" s="192"/>
      <c r="J185" s="192"/>
      <c r="K185" s="66">
        <f t="shared" si="5"/>
        <v>0</v>
      </c>
      <c r="L185" s="66"/>
    </row>
    <row r="186" spans="2:12">
      <c r="B186" s="390"/>
      <c r="C186" s="392"/>
      <c r="D186" s="395" t="s">
        <v>834</v>
      </c>
      <c r="E186" s="64" t="s">
        <v>828</v>
      </c>
      <c r="F186" s="192"/>
      <c r="G186" s="192"/>
      <c r="H186" s="63">
        <f t="shared" si="4"/>
        <v>0</v>
      </c>
      <c r="I186" s="192"/>
      <c r="J186" s="192"/>
      <c r="K186" s="66">
        <f t="shared" si="5"/>
        <v>0</v>
      </c>
      <c r="L186" s="66"/>
    </row>
    <row r="187" spans="2:12" ht="14.4" thickBot="1">
      <c r="B187" s="390"/>
      <c r="C187" s="392"/>
      <c r="D187" s="397"/>
      <c r="E187" s="67" t="s">
        <v>829</v>
      </c>
      <c r="F187" s="258"/>
      <c r="G187" s="258"/>
      <c r="H187" s="63">
        <f t="shared" si="4"/>
        <v>0</v>
      </c>
      <c r="I187" s="258"/>
      <c r="J187" s="258"/>
      <c r="K187" s="69">
        <f t="shared" si="5"/>
        <v>0</v>
      </c>
      <c r="L187" s="69"/>
    </row>
    <row r="188" spans="2:12">
      <c r="B188" s="390"/>
      <c r="C188" s="398" t="s">
        <v>835</v>
      </c>
      <c r="D188" s="401" t="s">
        <v>827</v>
      </c>
      <c r="E188" s="70" t="s">
        <v>828</v>
      </c>
      <c r="F188" s="259"/>
      <c r="G188" s="259"/>
      <c r="H188" s="63">
        <f t="shared" si="4"/>
        <v>0</v>
      </c>
      <c r="I188" s="259"/>
      <c r="J188" s="259"/>
      <c r="K188" s="71">
        <f t="shared" si="5"/>
        <v>0</v>
      </c>
      <c r="L188" s="71"/>
    </row>
    <row r="189" spans="2:12">
      <c r="B189" s="390"/>
      <c r="C189" s="399"/>
      <c r="D189" s="396"/>
      <c r="E189" s="64" t="s">
        <v>829</v>
      </c>
      <c r="F189" s="192"/>
      <c r="G189" s="192"/>
      <c r="H189" s="63">
        <f t="shared" si="4"/>
        <v>0</v>
      </c>
      <c r="I189" s="192"/>
      <c r="J189" s="192"/>
      <c r="K189" s="72">
        <f t="shared" si="5"/>
        <v>0</v>
      </c>
      <c r="L189" s="72"/>
    </row>
    <row r="190" spans="2:12">
      <c r="B190" s="390"/>
      <c r="C190" s="399"/>
      <c r="D190" s="395" t="s">
        <v>830</v>
      </c>
      <c r="E190" s="64" t="s">
        <v>828</v>
      </c>
      <c r="F190" s="192"/>
      <c r="G190" s="192"/>
      <c r="H190" s="63">
        <f t="shared" si="4"/>
        <v>0</v>
      </c>
      <c r="I190" s="192"/>
      <c r="J190" s="192"/>
      <c r="K190" s="72">
        <f t="shared" si="5"/>
        <v>0</v>
      </c>
      <c r="L190" s="72"/>
    </row>
    <row r="191" spans="2:12">
      <c r="B191" s="390"/>
      <c r="C191" s="399"/>
      <c r="D191" s="396"/>
      <c r="E191" s="64" t="s">
        <v>829</v>
      </c>
      <c r="F191" s="192"/>
      <c r="G191" s="192"/>
      <c r="H191" s="63">
        <f t="shared" si="4"/>
        <v>0</v>
      </c>
      <c r="I191" s="192"/>
      <c r="J191" s="192"/>
      <c r="K191" s="72">
        <f t="shared" si="5"/>
        <v>0</v>
      </c>
      <c r="L191" s="72"/>
    </row>
    <row r="192" spans="2:12">
      <c r="B192" s="390"/>
      <c r="C192" s="399"/>
      <c r="D192" s="395" t="s">
        <v>831</v>
      </c>
      <c r="E192" s="64" t="s">
        <v>828</v>
      </c>
      <c r="F192" s="192"/>
      <c r="G192" s="192"/>
      <c r="H192" s="63">
        <f t="shared" si="4"/>
        <v>0</v>
      </c>
      <c r="I192" s="192"/>
      <c r="J192" s="192"/>
      <c r="K192" s="72">
        <f t="shared" si="5"/>
        <v>0</v>
      </c>
      <c r="L192" s="72"/>
    </row>
    <row r="193" spans="2:12">
      <c r="B193" s="390"/>
      <c r="C193" s="399"/>
      <c r="D193" s="396"/>
      <c r="E193" s="64" t="s">
        <v>829</v>
      </c>
      <c r="F193" s="192"/>
      <c r="G193" s="192"/>
      <c r="H193" s="63">
        <f t="shared" si="4"/>
        <v>0</v>
      </c>
      <c r="I193" s="192"/>
      <c r="J193" s="192"/>
      <c r="K193" s="72">
        <f t="shared" si="5"/>
        <v>0</v>
      </c>
      <c r="L193" s="72"/>
    </row>
    <row r="194" spans="2:12">
      <c r="B194" s="390"/>
      <c r="C194" s="399"/>
      <c r="D194" s="395" t="s">
        <v>832</v>
      </c>
      <c r="E194" s="64" t="s">
        <v>828</v>
      </c>
      <c r="F194" s="192"/>
      <c r="G194" s="192"/>
      <c r="H194" s="63">
        <f t="shared" si="4"/>
        <v>0</v>
      </c>
      <c r="I194" s="192"/>
      <c r="J194" s="192"/>
      <c r="K194" s="72">
        <f t="shared" si="5"/>
        <v>0</v>
      </c>
      <c r="L194" s="72"/>
    </row>
    <row r="195" spans="2:12">
      <c r="B195" s="390"/>
      <c r="C195" s="399"/>
      <c r="D195" s="396"/>
      <c r="E195" s="64" t="s">
        <v>829</v>
      </c>
      <c r="F195" s="192"/>
      <c r="G195" s="192"/>
      <c r="H195" s="63">
        <f t="shared" si="4"/>
        <v>0</v>
      </c>
      <c r="I195" s="192"/>
      <c r="J195" s="192"/>
      <c r="K195" s="72">
        <f t="shared" si="5"/>
        <v>0</v>
      </c>
      <c r="L195" s="72"/>
    </row>
    <row r="196" spans="2:12">
      <c r="B196" s="390"/>
      <c r="C196" s="399"/>
      <c r="D196" s="395" t="s">
        <v>833</v>
      </c>
      <c r="E196" s="64" t="s">
        <v>828</v>
      </c>
      <c r="F196" s="192"/>
      <c r="G196" s="192"/>
      <c r="H196" s="63">
        <f t="shared" ref="H196:H259" si="6">F196+G196</f>
        <v>0</v>
      </c>
      <c r="I196" s="192"/>
      <c r="J196" s="192"/>
      <c r="K196" s="72">
        <f t="shared" ref="K196:K259" si="7">I196+J196</f>
        <v>0</v>
      </c>
      <c r="L196" s="72"/>
    </row>
    <row r="197" spans="2:12">
      <c r="B197" s="390"/>
      <c r="C197" s="399"/>
      <c r="D197" s="396"/>
      <c r="E197" s="64" t="s">
        <v>829</v>
      </c>
      <c r="F197" s="192"/>
      <c r="G197" s="192"/>
      <c r="H197" s="63">
        <f t="shared" si="6"/>
        <v>0</v>
      </c>
      <c r="I197" s="192"/>
      <c r="J197" s="192"/>
      <c r="K197" s="72">
        <f t="shared" si="7"/>
        <v>0</v>
      </c>
      <c r="L197" s="72"/>
    </row>
    <row r="198" spans="2:12">
      <c r="B198" s="390"/>
      <c r="C198" s="399"/>
      <c r="D198" s="395" t="s">
        <v>834</v>
      </c>
      <c r="E198" s="64" t="s">
        <v>828</v>
      </c>
      <c r="F198" s="192"/>
      <c r="G198" s="192"/>
      <c r="H198" s="63">
        <f t="shared" si="6"/>
        <v>0</v>
      </c>
      <c r="I198" s="192"/>
      <c r="J198" s="192"/>
      <c r="K198" s="72">
        <f t="shared" si="7"/>
        <v>0</v>
      </c>
      <c r="L198" s="72"/>
    </row>
    <row r="199" spans="2:12" ht="14.4" thickBot="1">
      <c r="B199" s="391"/>
      <c r="C199" s="400"/>
      <c r="D199" s="402"/>
      <c r="E199" s="73" t="s">
        <v>829</v>
      </c>
      <c r="F199" s="193"/>
      <c r="G199" s="193"/>
      <c r="H199" s="63">
        <f t="shared" si="6"/>
        <v>0</v>
      </c>
      <c r="I199" s="193"/>
      <c r="J199" s="193"/>
      <c r="K199" s="74">
        <f t="shared" si="7"/>
        <v>0</v>
      </c>
      <c r="L199" s="74"/>
    </row>
    <row r="200" spans="2:12">
      <c r="B200" s="390" t="s">
        <v>746</v>
      </c>
      <c r="C200" s="392" t="s">
        <v>826</v>
      </c>
      <c r="D200" s="393" t="s">
        <v>827</v>
      </c>
      <c r="E200" s="62" t="s">
        <v>828</v>
      </c>
      <c r="F200" s="194"/>
      <c r="G200" s="194"/>
      <c r="H200" s="63">
        <f t="shared" si="6"/>
        <v>0</v>
      </c>
      <c r="I200" s="194"/>
      <c r="J200" s="194"/>
      <c r="K200" s="63">
        <f t="shared" si="7"/>
        <v>0</v>
      </c>
      <c r="L200" s="63"/>
    </row>
    <row r="201" spans="2:12">
      <c r="B201" s="390"/>
      <c r="C201" s="392"/>
      <c r="D201" s="394"/>
      <c r="E201" s="64" t="s">
        <v>829</v>
      </c>
      <c r="F201" s="192"/>
      <c r="G201" s="192"/>
      <c r="H201" s="63">
        <f t="shared" si="6"/>
        <v>0</v>
      </c>
      <c r="I201" s="192"/>
      <c r="J201" s="192"/>
      <c r="K201" s="66">
        <f t="shared" si="7"/>
        <v>0</v>
      </c>
      <c r="L201" s="66"/>
    </row>
    <row r="202" spans="2:12">
      <c r="B202" s="390"/>
      <c r="C202" s="392"/>
      <c r="D202" s="395" t="s">
        <v>830</v>
      </c>
      <c r="E202" s="64" t="s">
        <v>828</v>
      </c>
      <c r="F202" s="192">
        <v>9</v>
      </c>
      <c r="G202" s="192"/>
      <c r="H202" s="63">
        <f t="shared" si="6"/>
        <v>9</v>
      </c>
      <c r="I202" s="192">
        <v>109531200</v>
      </c>
      <c r="J202" s="192"/>
      <c r="K202" s="66">
        <f t="shared" si="7"/>
        <v>109531200</v>
      </c>
      <c r="L202" s="66"/>
    </row>
    <row r="203" spans="2:12">
      <c r="B203" s="390"/>
      <c r="C203" s="392"/>
      <c r="D203" s="396"/>
      <c r="E203" s="64" t="s">
        <v>829</v>
      </c>
      <c r="F203" s="192"/>
      <c r="G203" s="192"/>
      <c r="H203" s="63">
        <f t="shared" si="6"/>
        <v>0</v>
      </c>
      <c r="I203" s="192"/>
      <c r="J203" s="192"/>
      <c r="K203" s="66">
        <f t="shared" si="7"/>
        <v>0</v>
      </c>
      <c r="L203" s="66"/>
    </row>
    <row r="204" spans="2:12">
      <c r="B204" s="390"/>
      <c r="C204" s="392"/>
      <c r="D204" s="395" t="s">
        <v>831</v>
      </c>
      <c r="E204" s="64" t="s">
        <v>828</v>
      </c>
      <c r="F204" s="192">
        <v>1</v>
      </c>
      <c r="G204" s="192"/>
      <c r="H204" s="63">
        <f t="shared" si="6"/>
        <v>1</v>
      </c>
      <c r="I204" s="192">
        <v>6306651</v>
      </c>
      <c r="J204" s="192"/>
      <c r="K204" s="66">
        <f t="shared" si="7"/>
        <v>6306651</v>
      </c>
      <c r="L204" s="66"/>
    </row>
    <row r="205" spans="2:12">
      <c r="B205" s="390"/>
      <c r="C205" s="392"/>
      <c r="D205" s="396"/>
      <c r="E205" s="64" t="s">
        <v>829</v>
      </c>
      <c r="F205" s="192"/>
      <c r="G205" s="192"/>
      <c r="H205" s="63">
        <f t="shared" si="6"/>
        <v>0</v>
      </c>
      <c r="I205" s="192"/>
      <c r="J205" s="192"/>
      <c r="K205" s="66">
        <f t="shared" si="7"/>
        <v>0</v>
      </c>
      <c r="L205" s="66"/>
    </row>
    <row r="206" spans="2:12">
      <c r="B206" s="390"/>
      <c r="C206" s="392"/>
      <c r="D206" s="395" t="s">
        <v>832</v>
      </c>
      <c r="E206" s="64" t="s">
        <v>828</v>
      </c>
      <c r="F206" s="192">
        <v>1</v>
      </c>
      <c r="G206" s="192"/>
      <c r="H206" s="63">
        <f t="shared" si="6"/>
        <v>1</v>
      </c>
      <c r="I206" s="192">
        <v>2074891</v>
      </c>
      <c r="J206" s="192"/>
      <c r="K206" s="66">
        <f t="shared" si="7"/>
        <v>2074891</v>
      </c>
      <c r="L206" s="66"/>
    </row>
    <row r="207" spans="2:12">
      <c r="B207" s="390"/>
      <c r="C207" s="392"/>
      <c r="D207" s="396"/>
      <c r="E207" s="64" t="s">
        <v>829</v>
      </c>
      <c r="F207" s="192"/>
      <c r="G207" s="192"/>
      <c r="H207" s="63">
        <f t="shared" si="6"/>
        <v>0</v>
      </c>
      <c r="I207" s="192"/>
      <c r="J207" s="192"/>
      <c r="K207" s="66">
        <f t="shared" si="7"/>
        <v>0</v>
      </c>
      <c r="L207" s="66"/>
    </row>
    <row r="208" spans="2:12">
      <c r="B208" s="390"/>
      <c r="C208" s="392"/>
      <c r="D208" s="395" t="s">
        <v>833</v>
      </c>
      <c r="E208" s="64" t="s">
        <v>828</v>
      </c>
      <c r="F208" s="192"/>
      <c r="G208" s="192"/>
      <c r="H208" s="63">
        <f t="shared" si="6"/>
        <v>0</v>
      </c>
      <c r="I208" s="192"/>
      <c r="J208" s="192"/>
      <c r="K208" s="66">
        <f t="shared" si="7"/>
        <v>0</v>
      </c>
      <c r="L208" s="66"/>
    </row>
    <row r="209" spans="2:12">
      <c r="B209" s="390"/>
      <c r="C209" s="392"/>
      <c r="D209" s="396"/>
      <c r="E209" s="64" t="s">
        <v>829</v>
      </c>
      <c r="F209" s="192"/>
      <c r="G209" s="192"/>
      <c r="H209" s="63">
        <f t="shared" si="6"/>
        <v>0</v>
      </c>
      <c r="I209" s="192"/>
      <c r="J209" s="192"/>
      <c r="K209" s="66">
        <f t="shared" si="7"/>
        <v>0</v>
      </c>
      <c r="L209" s="66"/>
    </row>
    <row r="210" spans="2:12">
      <c r="B210" s="390"/>
      <c r="C210" s="392"/>
      <c r="D210" s="395" t="s">
        <v>834</v>
      </c>
      <c r="E210" s="64" t="s">
        <v>828</v>
      </c>
      <c r="F210" s="192"/>
      <c r="G210" s="192"/>
      <c r="H210" s="63">
        <f t="shared" si="6"/>
        <v>0</v>
      </c>
      <c r="I210" s="192"/>
      <c r="J210" s="192"/>
      <c r="K210" s="66">
        <f t="shared" si="7"/>
        <v>0</v>
      </c>
      <c r="L210" s="66"/>
    </row>
    <row r="211" spans="2:12" ht="14.4" thickBot="1">
      <c r="B211" s="390"/>
      <c r="C211" s="392"/>
      <c r="D211" s="397"/>
      <c r="E211" s="67" t="s">
        <v>829</v>
      </c>
      <c r="F211" s="258"/>
      <c r="G211" s="258"/>
      <c r="H211" s="63">
        <f t="shared" si="6"/>
        <v>0</v>
      </c>
      <c r="I211" s="258"/>
      <c r="J211" s="258"/>
      <c r="K211" s="69">
        <f t="shared" si="7"/>
        <v>0</v>
      </c>
      <c r="L211" s="69"/>
    </row>
    <row r="212" spans="2:12">
      <c r="B212" s="390"/>
      <c r="C212" s="398" t="s">
        <v>835</v>
      </c>
      <c r="D212" s="401" t="s">
        <v>827</v>
      </c>
      <c r="E212" s="70" t="s">
        <v>828</v>
      </c>
      <c r="F212" s="259"/>
      <c r="G212" s="259"/>
      <c r="H212" s="63">
        <f t="shared" si="6"/>
        <v>0</v>
      </c>
      <c r="I212" s="259"/>
      <c r="J212" s="259"/>
      <c r="K212" s="71">
        <f t="shared" si="7"/>
        <v>0</v>
      </c>
      <c r="L212" s="71"/>
    </row>
    <row r="213" spans="2:12">
      <c r="B213" s="390"/>
      <c r="C213" s="399"/>
      <c r="D213" s="396"/>
      <c r="E213" s="64" t="s">
        <v>829</v>
      </c>
      <c r="F213" s="192"/>
      <c r="G213" s="192"/>
      <c r="H213" s="63">
        <f t="shared" si="6"/>
        <v>0</v>
      </c>
      <c r="I213" s="192"/>
      <c r="J213" s="192"/>
      <c r="K213" s="72">
        <f t="shared" si="7"/>
        <v>0</v>
      </c>
      <c r="L213" s="72"/>
    </row>
    <row r="214" spans="2:12">
      <c r="B214" s="390"/>
      <c r="C214" s="399"/>
      <c r="D214" s="395" t="s">
        <v>830</v>
      </c>
      <c r="E214" s="64" t="s">
        <v>828</v>
      </c>
      <c r="F214" s="192"/>
      <c r="G214" s="192"/>
      <c r="H214" s="63">
        <f t="shared" si="6"/>
        <v>0</v>
      </c>
      <c r="I214" s="192"/>
      <c r="J214" s="192"/>
      <c r="K214" s="72">
        <f t="shared" si="7"/>
        <v>0</v>
      </c>
      <c r="L214" s="72"/>
    </row>
    <row r="215" spans="2:12">
      <c r="B215" s="390"/>
      <c r="C215" s="399"/>
      <c r="D215" s="396"/>
      <c r="E215" s="64" t="s">
        <v>829</v>
      </c>
      <c r="F215" s="192"/>
      <c r="G215" s="192"/>
      <c r="H215" s="63">
        <f t="shared" si="6"/>
        <v>0</v>
      </c>
      <c r="I215" s="192"/>
      <c r="J215" s="192"/>
      <c r="K215" s="72">
        <f t="shared" si="7"/>
        <v>0</v>
      </c>
      <c r="L215" s="72"/>
    </row>
    <row r="216" spans="2:12">
      <c r="B216" s="390"/>
      <c r="C216" s="399"/>
      <c r="D216" s="395" t="s">
        <v>831</v>
      </c>
      <c r="E216" s="64" t="s">
        <v>828</v>
      </c>
      <c r="F216" s="192"/>
      <c r="G216" s="192"/>
      <c r="H216" s="63">
        <f t="shared" si="6"/>
        <v>0</v>
      </c>
      <c r="I216" s="192"/>
      <c r="J216" s="192"/>
      <c r="K216" s="72">
        <f t="shared" si="7"/>
        <v>0</v>
      </c>
      <c r="L216" s="72"/>
    </row>
    <row r="217" spans="2:12">
      <c r="B217" s="390"/>
      <c r="C217" s="399"/>
      <c r="D217" s="396"/>
      <c r="E217" s="64" t="s">
        <v>829</v>
      </c>
      <c r="F217" s="192"/>
      <c r="G217" s="192"/>
      <c r="H217" s="63">
        <f t="shared" si="6"/>
        <v>0</v>
      </c>
      <c r="I217" s="192"/>
      <c r="J217" s="192"/>
      <c r="K217" s="72">
        <f t="shared" si="7"/>
        <v>0</v>
      </c>
      <c r="L217" s="72"/>
    </row>
    <row r="218" spans="2:12">
      <c r="B218" s="390"/>
      <c r="C218" s="399"/>
      <c r="D218" s="395" t="s">
        <v>832</v>
      </c>
      <c r="E218" s="64" t="s">
        <v>828</v>
      </c>
      <c r="F218" s="192"/>
      <c r="G218" s="192"/>
      <c r="H218" s="63">
        <f t="shared" si="6"/>
        <v>0</v>
      </c>
      <c r="I218" s="192"/>
      <c r="J218" s="192"/>
      <c r="K218" s="72">
        <f t="shared" si="7"/>
        <v>0</v>
      </c>
      <c r="L218" s="72"/>
    </row>
    <row r="219" spans="2:12">
      <c r="B219" s="390"/>
      <c r="C219" s="399"/>
      <c r="D219" s="396"/>
      <c r="E219" s="64" t="s">
        <v>829</v>
      </c>
      <c r="F219" s="192"/>
      <c r="G219" s="192"/>
      <c r="H219" s="63">
        <f t="shared" si="6"/>
        <v>0</v>
      </c>
      <c r="I219" s="192"/>
      <c r="J219" s="192"/>
      <c r="K219" s="72">
        <f t="shared" si="7"/>
        <v>0</v>
      </c>
      <c r="L219" s="72"/>
    </row>
    <row r="220" spans="2:12">
      <c r="B220" s="390"/>
      <c r="C220" s="399"/>
      <c r="D220" s="395" t="s">
        <v>833</v>
      </c>
      <c r="E220" s="64" t="s">
        <v>828</v>
      </c>
      <c r="F220" s="192"/>
      <c r="G220" s="192"/>
      <c r="H220" s="63">
        <f t="shared" si="6"/>
        <v>0</v>
      </c>
      <c r="I220" s="192"/>
      <c r="J220" s="192"/>
      <c r="K220" s="72">
        <f t="shared" si="7"/>
        <v>0</v>
      </c>
      <c r="L220" s="72"/>
    </row>
    <row r="221" spans="2:12">
      <c r="B221" s="390"/>
      <c r="C221" s="399"/>
      <c r="D221" s="396"/>
      <c r="E221" s="64" t="s">
        <v>829</v>
      </c>
      <c r="F221" s="192"/>
      <c r="G221" s="192"/>
      <c r="H221" s="63">
        <f t="shared" si="6"/>
        <v>0</v>
      </c>
      <c r="I221" s="192"/>
      <c r="J221" s="192"/>
      <c r="K221" s="72">
        <f t="shared" si="7"/>
        <v>0</v>
      </c>
      <c r="L221" s="72"/>
    </row>
    <row r="222" spans="2:12">
      <c r="B222" s="390"/>
      <c r="C222" s="399"/>
      <c r="D222" s="395" t="s">
        <v>834</v>
      </c>
      <c r="E222" s="64" t="s">
        <v>828</v>
      </c>
      <c r="F222" s="192"/>
      <c r="G222" s="192"/>
      <c r="H222" s="63">
        <f t="shared" si="6"/>
        <v>0</v>
      </c>
      <c r="I222" s="192"/>
      <c r="J222" s="192"/>
      <c r="K222" s="72">
        <f t="shared" si="7"/>
        <v>0</v>
      </c>
      <c r="L222" s="72"/>
    </row>
    <row r="223" spans="2:12" ht="14.4" thickBot="1">
      <c r="B223" s="391"/>
      <c r="C223" s="400"/>
      <c r="D223" s="402"/>
      <c r="E223" s="73" t="s">
        <v>829</v>
      </c>
      <c r="F223" s="193"/>
      <c r="G223" s="193"/>
      <c r="H223" s="63">
        <f t="shared" si="6"/>
        <v>0</v>
      </c>
      <c r="I223" s="193"/>
      <c r="J223" s="193"/>
      <c r="K223" s="74">
        <f t="shared" si="7"/>
        <v>0</v>
      </c>
      <c r="L223" s="74"/>
    </row>
    <row r="224" spans="2:12">
      <c r="B224" s="390" t="s">
        <v>758</v>
      </c>
      <c r="C224" s="392" t="s">
        <v>826</v>
      </c>
      <c r="D224" s="393" t="s">
        <v>827</v>
      </c>
      <c r="E224" s="62" t="s">
        <v>828</v>
      </c>
      <c r="F224" s="194"/>
      <c r="G224" s="194"/>
      <c r="H224" s="63">
        <f t="shared" si="6"/>
        <v>0</v>
      </c>
      <c r="I224" s="194"/>
      <c r="J224" s="194"/>
      <c r="K224" s="63">
        <f t="shared" si="7"/>
        <v>0</v>
      </c>
      <c r="L224" s="63"/>
    </row>
    <row r="225" spans="2:12">
      <c r="B225" s="390"/>
      <c r="C225" s="392"/>
      <c r="D225" s="394"/>
      <c r="E225" s="64" t="s">
        <v>829</v>
      </c>
      <c r="F225" s="192"/>
      <c r="G225" s="192"/>
      <c r="H225" s="63">
        <f t="shared" si="6"/>
        <v>0</v>
      </c>
      <c r="I225" s="192"/>
      <c r="J225" s="192"/>
      <c r="K225" s="66">
        <f t="shared" si="7"/>
        <v>0</v>
      </c>
      <c r="L225" s="66"/>
    </row>
    <row r="226" spans="2:12">
      <c r="B226" s="390"/>
      <c r="C226" s="392"/>
      <c r="D226" s="395" t="s">
        <v>830</v>
      </c>
      <c r="E226" s="64" t="s">
        <v>828</v>
      </c>
      <c r="F226" s="192"/>
      <c r="G226" s="192"/>
      <c r="H226" s="63">
        <f t="shared" si="6"/>
        <v>0</v>
      </c>
      <c r="I226" s="192"/>
      <c r="J226" s="192"/>
      <c r="K226" s="66">
        <f t="shared" si="7"/>
        <v>0</v>
      </c>
      <c r="L226" s="66"/>
    </row>
    <row r="227" spans="2:12">
      <c r="B227" s="390"/>
      <c r="C227" s="392"/>
      <c r="D227" s="396"/>
      <c r="E227" s="64" t="s">
        <v>829</v>
      </c>
      <c r="F227" s="192"/>
      <c r="G227" s="192"/>
      <c r="H227" s="63">
        <f t="shared" si="6"/>
        <v>0</v>
      </c>
      <c r="I227" s="192"/>
      <c r="J227" s="192"/>
      <c r="K227" s="66">
        <f t="shared" si="7"/>
        <v>0</v>
      </c>
      <c r="L227" s="66"/>
    </row>
    <row r="228" spans="2:12">
      <c r="B228" s="390"/>
      <c r="C228" s="392"/>
      <c r="D228" s="395" t="s">
        <v>831</v>
      </c>
      <c r="E228" s="64" t="s">
        <v>828</v>
      </c>
      <c r="F228" s="192">
        <v>21</v>
      </c>
      <c r="G228" s="192">
        <v>3</v>
      </c>
      <c r="H228" s="63">
        <f t="shared" si="6"/>
        <v>24</v>
      </c>
      <c r="I228" s="192"/>
      <c r="J228" s="192"/>
      <c r="K228" s="66">
        <f t="shared" si="7"/>
        <v>0</v>
      </c>
      <c r="L228" s="66"/>
    </row>
    <row r="229" spans="2:12">
      <c r="B229" s="390"/>
      <c r="C229" s="392"/>
      <c r="D229" s="396"/>
      <c r="E229" s="64" t="s">
        <v>829</v>
      </c>
      <c r="F229" s="192"/>
      <c r="G229" s="192"/>
      <c r="H229" s="63">
        <f t="shared" si="6"/>
        <v>0</v>
      </c>
      <c r="I229" s="192"/>
      <c r="J229" s="192"/>
      <c r="K229" s="66">
        <f t="shared" si="7"/>
        <v>0</v>
      </c>
      <c r="L229" s="66"/>
    </row>
    <row r="230" spans="2:12">
      <c r="B230" s="390"/>
      <c r="C230" s="392"/>
      <c r="D230" s="395" t="s">
        <v>832</v>
      </c>
      <c r="E230" s="64" t="s">
        <v>828</v>
      </c>
      <c r="F230" s="192">
        <v>8</v>
      </c>
      <c r="G230" s="192"/>
      <c r="H230" s="63">
        <f t="shared" si="6"/>
        <v>8</v>
      </c>
      <c r="I230" s="192"/>
      <c r="J230" s="192"/>
      <c r="K230" s="66">
        <f t="shared" si="7"/>
        <v>0</v>
      </c>
      <c r="L230" s="66"/>
    </row>
    <row r="231" spans="2:12">
      <c r="B231" s="390"/>
      <c r="C231" s="392"/>
      <c r="D231" s="396"/>
      <c r="E231" s="64" t="s">
        <v>829</v>
      </c>
      <c r="F231" s="192"/>
      <c r="G231" s="192"/>
      <c r="H231" s="63">
        <f t="shared" si="6"/>
        <v>0</v>
      </c>
      <c r="I231" s="192"/>
      <c r="J231" s="192"/>
      <c r="K231" s="66">
        <f t="shared" si="7"/>
        <v>0</v>
      </c>
      <c r="L231" s="66"/>
    </row>
    <row r="232" spans="2:12">
      <c r="B232" s="390"/>
      <c r="C232" s="392"/>
      <c r="D232" s="395" t="s">
        <v>833</v>
      </c>
      <c r="E232" s="64" t="s">
        <v>828</v>
      </c>
      <c r="F232" s="192"/>
      <c r="G232" s="192"/>
      <c r="H232" s="63">
        <f t="shared" si="6"/>
        <v>0</v>
      </c>
      <c r="I232" s="192"/>
      <c r="J232" s="192"/>
      <c r="K232" s="66">
        <f t="shared" si="7"/>
        <v>0</v>
      </c>
      <c r="L232" s="66"/>
    </row>
    <row r="233" spans="2:12">
      <c r="B233" s="390"/>
      <c r="C233" s="392"/>
      <c r="D233" s="396"/>
      <c r="E233" s="64" t="s">
        <v>829</v>
      </c>
      <c r="F233" s="192"/>
      <c r="G233" s="192"/>
      <c r="H233" s="63">
        <f t="shared" si="6"/>
        <v>0</v>
      </c>
      <c r="I233" s="192"/>
      <c r="J233" s="192"/>
      <c r="K233" s="66">
        <f t="shared" si="7"/>
        <v>0</v>
      </c>
      <c r="L233" s="66"/>
    </row>
    <row r="234" spans="2:12">
      <c r="B234" s="390"/>
      <c r="C234" s="392"/>
      <c r="D234" s="395" t="s">
        <v>834</v>
      </c>
      <c r="E234" s="64" t="s">
        <v>828</v>
      </c>
      <c r="F234" s="192"/>
      <c r="G234" s="192"/>
      <c r="H234" s="63">
        <f t="shared" si="6"/>
        <v>0</v>
      </c>
      <c r="I234" s="192"/>
      <c r="J234" s="192"/>
      <c r="K234" s="66">
        <f t="shared" si="7"/>
        <v>0</v>
      </c>
      <c r="L234" s="66"/>
    </row>
    <row r="235" spans="2:12" ht="14.4" thickBot="1">
      <c r="B235" s="390"/>
      <c r="C235" s="392"/>
      <c r="D235" s="397"/>
      <c r="E235" s="67" t="s">
        <v>829</v>
      </c>
      <c r="F235" s="258"/>
      <c r="G235" s="258"/>
      <c r="H235" s="63">
        <f t="shared" si="6"/>
        <v>0</v>
      </c>
      <c r="I235" s="258"/>
      <c r="J235" s="258"/>
      <c r="K235" s="69">
        <f t="shared" si="7"/>
        <v>0</v>
      </c>
      <c r="L235" s="69"/>
    </row>
    <row r="236" spans="2:12">
      <c r="B236" s="390"/>
      <c r="C236" s="398" t="s">
        <v>835</v>
      </c>
      <c r="D236" s="401" t="s">
        <v>827</v>
      </c>
      <c r="E236" s="70" t="s">
        <v>828</v>
      </c>
      <c r="F236" s="259">
        <v>7</v>
      </c>
      <c r="G236" s="259">
        <v>2</v>
      </c>
      <c r="H236" s="63">
        <f t="shared" si="6"/>
        <v>9</v>
      </c>
      <c r="I236" s="259"/>
      <c r="J236" s="259"/>
      <c r="K236" s="71">
        <f t="shared" si="7"/>
        <v>0</v>
      </c>
      <c r="L236" s="71"/>
    </row>
    <row r="237" spans="2:12">
      <c r="B237" s="390"/>
      <c r="C237" s="399"/>
      <c r="D237" s="396"/>
      <c r="E237" s="64" t="s">
        <v>829</v>
      </c>
      <c r="F237" s="192">
        <v>2</v>
      </c>
      <c r="G237" s="192"/>
      <c r="H237" s="63">
        <f t="shared" si="6"/>
        <v>2</v>
      </c>
      <c r="I237" s="192"/>
      <c r="J237" s="192"/>
      <c r="K237" s="72">
        <f t="shared" si="7"/>
        <v>0</v>
      </c>
      <c r="L237" s="72"/>
    </row>
    <row r="238" spans="2:12">
      <c r="B238" s="390"/>
      <c r="C238" s="399"/>
      <c r="D238" s="395" t="s">
        <v>830</v>
      </c>
      <c r="E238" s="64" t="s">
        <v>828</v>
      </c>
      <c r="F238" s="192"/>
      <c r="G238" s="192"/>
      <c r="H238" s="63">
        <f t="shared" si="6"/>
        <v>0</v>
      </c>
      <c r="I238" s="192"/>
      <c r="J238" s="192"/>
      <c r="K238" s="72">
        <f t="shared" si="7"/>
        <v>0</v>
      </c>
      <c r="L238" s="72"/>
    </row>
    <row r="239" spans="2:12">
      <c r="B239" s="390"/>
      <c r="C239" s="399"/>
      <c r="D239" s="396"/>
      <c r="E239" s="64" t="s">
        <v>829</v>
      </c>
      <c r="F239" s="192"/>
      <c r="G239" s="192"/>
      <c r="H239" s="63">
        <f t="shared" si="6"/>
        <v>0</v>
      </c>
      <c r="I239" s="192"/>
      <c r="J239" s="192"/>
      <c r="K239" s="72">
        <f t="shared" si="7"/>
        <v>0</v>
      </c>
      <c r="L239" s="72"/>
    </row>
    <row r="240" spans="2:12">
      <c r="B240" s="390"/>
      <c r="C240" s="399"/>
      <c r="D240" s="395" t="s">
        <v>831</v>
      </c>
      <c r="E240" s="64" t="s">
        <v>828</v>
      </c>
      <c r="F240" s="192">
        <v>214</v>
      </c>
      <c r="G240" s="192">
        <v>13</v>
      </c>
      <c r="H240" s="63">
        <f t="shared" si="6"/>
        <v>227</v>
      </c>
      <c r="I240" s="192"/>
      <c r="J240" s="192"/>
      <c r="K240" s="72">
        <f t="shared" si="7"/>
        <v>0</v>
      </c>
      <c r="L240" s="72"/>
    </row>
    <row r="241" spans="2:12">
      <c r="B241" s="390"/>
      <c r="C241" s="399"/>
      <c r="D241" s="396"/>
      <c r="E241" s="64" t="s">
        <v>829</v>
      </c>
      <c r="F241" s="192">
        <v>11</v>
      </c>
      <c r="G241" s="192"/>
      <c r="H241" s="63">
        <f t="shared" si="6"/>
        <v>11</v>
      </c>
      <c r="I241" s="192"/>
      <c r="J241" s="192"/>
      <c r="K241" s="72">
        <f t="shared" si="7"/>
        <v>0</v>
      </c>
      <c r="L241" s="72"/>
    </row>
    <row r="242" spans="2:12">
      <c r="B242" s="390"/>
      <c r="C242" s="399"/>
      <c r="D242" s="395" t="s">
        <v>832</v>
      </c>
      <c r="E242" s="64" t="s">
        <v>828</v>
      </c>
      <c r="F242" s="192"/>
      <c r="G242" s="192"/>
      <c r="H242" s="63">
        <f t="shared" si="6"/>
        <v>0</v>
      </c>
      <c r="I242" s="192"/>
      <c r="J242" s="192"/>
      <c r="K242" s="72">
        <f t="shared" si="7"/>
        <v>0</v>
      </c>
      <c r="L242" s="72"/>
    </row>
    <row r="243" spans="2:12">
      <c r="B243" s="390"/>
      <c r="C243" s="399"/>
      <c r="D243" s="396"/>
      <c r="E243" s="64" t="s">
        <v>829</v>
      </c>
      <c r="F243" s="192"/>
      <c r="G243" s="192"/>
      <c r="H243" s="63">
        <f t="shared" si="6"/>
        <v>0</v>
      </c>
      <c r="I243" s="192"/>
      <c r="J243" s="192"/>
      <c r="K243" s="72">
        <f t="shared" si="7"/>
        <v>0</v>
      </c>
      <c r="L243" s="72"/>
    </row>
    <row r="244" spans="2:12">
      <c r="B244" s="390"/>
      <c r="C244" s="399"/>
      <c r="D244" s="395" t="s">
        <v>833</v>
      </c>
      <c r="E244" s="64" t="s">
        <v>828</v>
      </c>
      <c r="F244" s="192"/>
      <c r="G244" s="192"/>
      <c r="H244" s="63">
        <f t="shared" si="6"/>
        <v>0</v>
      </c>
      <c r="I244" s="192"/>
      <c r="J244" s="192"/>
      <c r="K244" s="72">
        <f t="shared" si="7"/>
        <v>0</v>
      </c>
      <c r="L244" s="72"/>
    </row>
    <row r="245" spans="2:12">
      <c r="B245" s="390"/>
      <c r="C245" s="399"/>
      <c r="D245" s="396"/>
      <c r="E245" s="64" t="s">
        <v>829</v>
      </c>
      <c r="F245" s="192"/>
      <c r="G245" s="192"/>
      <c r="H245" s="63">
        <f t="shared" si="6"/>
        <v>0</v>
      </c>
      <c r="I245" s="192"/>
      <c r="J245" s="192"/>
      <c r="K245" s="72">
        <f t="shared" si="7"/>
        <v>0</v>
      </c>
      <c r="L245" s="72"/>
    </row>
    <row r="246" spans="2:12">
      <c r="B246" s="390"/>
      <c r="C246" s="399"/>
      <c r="D246" s="395" t="s">
        <v>834</v>
      </c>
      <c r="E246" s="64" t="s">
        <v>828</v>
      </c>
      <c r="F246" s="192"/>
      <c r="G246" s="192"/>
      <c r="H246" s="63">
        <f t="shared" si="6"/>
        <v>0</v>
      </c>
      <c r="I246" s="192"/>
      <c r="J246" s="192"/>
      <c r="K246" s="72">
        <f t="shared" si="7"/>
        <v>0</v>
      </c>
      <c r="L246" s="72"/>
    </row>
    <row r="247" spans="2:12" ht="14.4" thickBot="1">
      <c r="B247" s="391"/>
      <c r="C247" s="400"/>
      <c r="D247" s="402"/>
      <c r="E247" s="73" t="s">
        <v>829</v>
      </c>
      <c r="F247" s="193"/>
      <c r="G247" s="193"/>
      <c r="H247" s="63">
        <f t="shared" si="6"/>
        <v>0</v>
      </c>
      <c r="I247" s="193"/>
      <c r="J247" s="193"/>
      <c r="K247" s="74">
        <f t="shared" si="7"/>
        <v>0</v>
      </c>
      <c r="L247" s="74"/>
    </row>
    <row r="248" spans="2:12">
      <c r="B248" s="390" t="s">
        <v>741</v>
      </c>
      <c r="C248" s="392" t="s">
        <v>826</v>
      </c>
      <c r="D248" s="393" t="s">
        <v>827</v>
      </c>
      <c r="E248" s="62" t="s">
        <v>828</v>
      </c>
      <c r="F248" s="194"/>
      <c r="G248" s="194">
        <v>1</v>
      </c>
      <c r="H248" s="63">
        <f t="shared" si="6"/>
        <v>1</v>
      </c>
      <c r="I248" s="194"/>
      <c r="J248" s="192">
        <v>47752511</v>
      </c>
      <c r="K248" s="63">
        <f t="shared" si="7"/>
        <v>47752511</v>
      </c>
      <c r="L248" s="63"/>
    </row>
    <row r="249" spans="2:12">
      <c r="B249" s="390"/>
      <c r="C249" s="392"/>
      <c r="D249" s="394"/>
      <c r="E249" s="64" t="s">
        <v>829</v>
      </c>
      <c r="F249" s="192"/>
      <c r="G249" s="192"/>
      <c r="H249" s="63">
        <f t="shared" si="6"/>
        <v>0</v>
      </c>
      <c r="I249" s="192"/>
      <c r="J249" s="192"/>
      <c r="K249" s="66">
        <f t="shared" si="7"/>
        <v>0</v>
      </c>
      <c r="L249" s="66"/>
    </row>
    <row r="250" spans="2:12">
      <c r="B250" s="390"/>
      <c r="C250" s="392"/>
      <c r="D250" s="395" t="s">
        <v>830</v>
      </c>
      <c r="E250" s="64" t="s">
        <v>828</v>
      </c>
      <c r="F250" s="192">
        <v>19</v>
      </c>
      <c r="G250" s="192"/>
      <c r="H250" s="63">
        <f t="shared" si="6"/>
        <v>19</v>
      </c>
      <c r="I250" s="192">
        <v>161777294</v>
      </c>
      <c r="J250" s="192"/>
      <c r="K250" s="66">
        <f t="shared" si="7"/>
        <v>161777294</v>
      </c>
      <c r="L250" s="66"/>
    </row>
    <row r="251" spans="2:12">
      <c r="B251" s="390"/>
      <c r="C251" s="392"/>
      <c r="D251" s="396"/>
      <c r="E251" s="64" t="s">
        <v>829</v>
      </c>
      <c r="F251" s="192"/>
      <c r="G251" s="192"/>
      <c r="H251" s="63">
        <f t="shared" si="6"/>
        <v>0</v>
      </c>
      <c r="I251" s="192"/>
      <c r="J251" s="192"/>
      <c r="K251" s="66">
        <f t="shared" si="7"/>
        <v>0</v>
      </c>
      <c r="L251" s="66"/>
    </row>
    <row r="252" spans="2:12">
      <c r="B252" s="390"/>
      <c r="C252" s="392"/>
      <c r="D252" s="395" t="s">
        <v>831</v>
      </c>
      <c r="E252" s="64" t="s">
        <v>828</v>
      </c>
      <c r="F252" s="192"/>
      <c r="G252" s="192"/>
      <c r="H252" s="63">
        <f t="shared" si="6"/>
        <v>0</v>
      </c>
      <c r="I252" s="192"/>
      <c r="J252" s="192"/>
      <c r="K252" s="66">
        <f t="shared" si="7"/>
        <v>0</v>
      </c>
      <c r="L252" s="66"/>
    </row>
    <row r="253" spans="2:12">
      <c r="B253" s="390"/>
      <c r="C253" s="392"/>
      <c r="D253" s="396"/>
      <c r="E253" s="64" t="s">
        <v>829</v>
      </c>
      <c r="F253" s="192"/>
      <c r="G253" s="192"/>
      <c r="H253" s="63">
        <f t="shared" si="6"/>
        <v>0</v>
      </c>
      <c r="I253" s="192"/>
      <c r="J253" s="192"/>
      <c r="K253" s="66">
        <f t="shared" si="7"/>
        <v>0</v>
      </c>
      <c r="L253" s="66"/>
    </row>
    <row r="254" spans="2:12">
      <c r="B254" s="390"/>
      <c r="C254" s="392"/>
      <c r="D254" s="395" t="s">
        <v>832</v>
      </c>
      <c r="E254" s="64" t="s">
        <v>828</v>
      </c>
      <c r="F254" s="192"/>
      <c r="G254" s="192"/>
      <c r="H254" s="63">
        <f t="shared" si="6"/>
        <v>0</v>
      </c>
      <c r="I254" s="192"/>
      <c r="J254" s="192"/>
      <c r="K254" s="66">
        <f t="shared" si="7"/>
        <v>0</v>
      </c>
      <c r="L254" s="66"/>
    </row>
    <row r="255" spans="2:12">
      <c r="B255" s="390"/>
      <c r="C255" s="392"/>
      <c r="D255" s="396"/>
      <c r="E255" s="64" t="s">
        <v>829</v>
      </c>
      <c r="F255" s="192"/>
      <c r="G255" s="192"/>
      <c r="H255" s="63">
        <f t="shared" si="6"/>
        <v>0</v>
      </c>
      <c r="I255" s="192"/>
      <c r="J255" s="192"/>
      <c r="K255" s="66">
        <f t="shared" si="7"/>
        <v>0</v>
      </c>
      <c r="L255" s="66"/>
    </row>
    <row r="256" spans="2:12">
      <c r="B256" s="390"/>
      <c r="C256" s="392"/>
      <c r="D256" s="395" t="s">
        <v>833</v>
      </c>
      <c r="E256" s="64" t="s">
        <v>828</v>
      </c>
      <c r="F256" s="192"/>
      <c r="G256" s="192"/>
      <c r="H256" s="63">
        <f t="shared" si="6"/>
        <v>0</v>
      </c>
      <c r="I256" s="192"/>
      <c r="J256" s="192"/>
      <c r="K256" s="66">
        <f t="shared" si="7"/>
        <v>0</v>
      </c>
      <c r="L256" s="66"/>
    </row>
    <row r="257" spans="2:12">
      <c r="B257" s="390"/>
      <c r="C257" s="392"/>
      <c r="D257" s="396"/>
      <c r="E257" s="64" t="s">
        <v>829</v>
      </c>
      <c r="F257" s="192"/>
      <c r="G257" s="192"/>
      <c r="H257" s="63">
        <f t="shared" si="6"/>
        <v>0</v>
      </c>
      <c r="I257" s="192"/>
      <c r="J257" s="192"/>
      <c r="K257" s="66">
        <f t="shared" si="7"/>
        <v>0</v>
      </c>
      <c r="L257" s="66"/>
    </row>
    <row r="258" spans="2:12">
      <c r="B258" s="390"/>
      <c r="C258" s="392"/>
      <c r="D258" s="395" t="s">
        <v>834</v>
      </c>
      <c r="E258" s="64" t="s">
        <v>828</v>
      </c>
      <c r="F258" s="192"/>
      <c r="G258" s="192"/>
      <c r="H258" s="63">
        <f t="shared" si="6"/>
        <v>0</v>
      </c>
      <c r="I258" s="192"/>
      <c r="J258" s="192"/>
      <c r="K258" s="66">
        <f t="shared" si="7"/>
        <v>0</v>
      </c>
      <c r="L258" s="66"/>
    </row>
    <row r="259" spans="2:12" ht="14.4" thickBot="1">
      <c r="B259" s="390"/>
      <c r="C259" s="392"/>
      <c r="D259" s="397"/>
      <c r="E259" s="67" t="s">
        <v>829</v>
      </c>
      <c r="F259" s="258"/>
      <c r="G259" s="258"/>
      <c r="H259" s="63">
        <f t="shared" si="6"/>
        <v>0</v>
      </c>
      <c r="I259" s="258"/>
      <c r="J259" s="258"/>
      <c r="K259" s="69">
        <f t="shared" si="7"/>
        <v>0</v>
      </c>
      <c r="L259" s="69"/>
    </row>
    <row r="260" spans="2:12">
      <c r="B260" s="390"/>
      <c r="C260" s="398" t="s">
        <v>835</v>
      </c>
      <c r="D260" s="401" t="s">
        <v>827</v>
      </c>
      <c r="E260" s="70" t="s">
        <v>828</v>
      </c>
      <c r="F260" s="259"/>
      <c r="G260" s="259"/>
      <c r="H260" s="63">
        <f t="shared" ref="H260:H323" si="8">F260+G260</f>
        <v>0</v>
      </c>
      <c r="I260" s="259"/>
      <c r="J260" s="259"/>
      <c r="K260" s="71">
        <f t="shared" ref="K260:K323" si="9">I260+J260</f>
        <v>0</v>
      </c>
      <c r="L260" s="71"/>
    </row>
    <row r="261" spans="2:12">
      <c r="B261" s="390"/>
      <c r="C261" s="399"/>
      <c r="D261" s="396"/>
      <c r="E261" s="64" t="s">
        <v>829</v>
      </c>
      <c r="F261" s="192"/>
      <c r="G261" s="192"/>
      <c r="H261" s="63">
        <f t="shared" si="8"/>
        <v>0</v>
      </c>
      <c r="I261" s="192"/>
      <c r="J261" s="192"/>
      <c r="K261" s="72">
        <f t="shared" si="9"/>
        <v>0</v>
      </c>
      <c r="L261" s="72"/>
    </row>
    <row r="262" spans="2:12">
      <c r="B262" s="390"/>
      <c r="C262" s="399"/>
      <c r="D262" s="395" t="s">
        <v>830</v>
      </c>
      <c r="E262" s="64" t="s">
        <v>828</v>
      </c>
      <c r="F262" s="192"/>
      <c r="G262" s="192"/>
      <c r="H262" s="63">
        <f t="shared" si="8"/>
        <v>0</v>
      </c>
      <c r="I262" s="192"/>
      <c r="J262" s="192"/>
      <c r="K262" s="72">
        <f t="shared" si="9"/>
        <v>0</v>
      </c>
      <c r="L262" s="72"/>
    </row>
    <row r="263" spans="2:12">
      <c r="B263" s="390"/>
      <c r="C263" s="399"/>
      <c r="D263" s="396"/>
      <c r="E263" s="64" t="s">
        <v>829</v>
      </c>
      <c r="F263" s="192"/>
      <c r="G263" s="192"/>
      <c r="H263" s="63">
        <f t="shared" si="8"/>
        <v>0</v>
      </c>
      <c r="I263" s="192"/>
      <c r="J263" s="192"/>
      <c r="K263" s="72">
        <f t="shared" si="9"/>
        <v>0</v>
      </c>
      <c r="L263" s="72"/>
    </row>
    <row r="264" spans="2:12">
      <c r="B264" s="390"/>
      <c r="C264" s="399"/>
      <c r="D264" s="395" t="s">
        <v>831</v>
      </c>
      <c r="E264" s="64" t="s">
        <v>828</v>
      </c>
      <c r="F264" s="192"/>
      <c r="G264" s="192"/>
      <c r="H264" s="63">
        <f t="shared" si="8"/>
        <v>0</v>
      </c>
      <c r="I264" s="192"/>
      <c r="J264" s="192"/>
      <c r="K264" s="72">
        <f t="shared" si="9"/>
        <v>0</v>
      </c>
      <c r="L264" s="72"/>
    </row>
    <row r="265" spans="2:12">
      <c r="B265" s="390"/>
      <c r="C265" s="399"/>
      <c r="D265" s="396"/>
      <c r="E265" s="64" t="s">
        <v>829</v>
      </c>
      <c r="F265" s="192"/>
      <c r="G265" s="192"/>
      <c r="H265" s="63">
        <f t="shared" si="8"/>
        <v>0</v>
      </c>
      <c r="I265" s="192"/>
      <c r="J265" s="192"/>
      <c r="K265" s="72">
        <f t="shared" si="9"/>
        <v>0</v>
      </c>
      <c r="L265" s="72"/>
    </row>
    <row r="266" spans="2:12">
      <c r="B266" s="390"/>
      <c r="C266" s="399"/>
      <c r="D266" s="395" t="s">
        <v>832</v>
      </c>
      <c r="E266" s="64" t="s">
        <v>828</v>
      </c>
      <c r="F266" s="192"/>
      <c r="G266" s="192"/>
      <c r="H266" s="63">
        <f t="shared" si="8"/>
        <v>0</v>
      </c>
      <c r="I266" s="192"/>
      <c r="J266" s="192"/>
      <c r="K266" s="72">
        <f t="shared" si="9"/>
        <v>0</v>
      </c>
      <c r="L266" s="72"/>
    </row>
    <row r="267" spans="2:12">
      <c r="B267" s="390"/>
      <c r="C267" s="399"/>
      <c r="D267" s="396"/>
      <c r="E267" s="64" t="s">
        <v>829</v>
      </c>
      <c r="F267" s="192"/>
      <c r="G267" s="192"/>
      <c r="H267" s="63">
        <f t="shared" si="8"/>
        <v>0</v>
      </c>
      <c r="I267" s="192"/>
      <c r="J267" s="192"/>
      <c r="K267" s="72">
        <f t="shared" si="9"/>
        <v>0</v>
      </c>
      <c r="L267" s="72"/>
    </row>
    <row r="268" spans="2:12">
      <c r="B268" s="390"/>
      <c r="C268" s="399"/>
      <c r="D268" s="395" t="s">
        <v>833</v>
      </c>
      <c r="E268" s="64" t="s">
        <v>828</v>
      </c>
      <c r="F268" s="192"/>
      <c r="G268" s="192"/>
      <c r="H268" s="63">
        <f t="shared" si="8"/>
        <v>0</v>
      </c>
      <c r="I268" s="192"/>
      <c r="J268" s="192"/>
      <c r="K268" s="72">
        <f t="shared" si="9"/>
        <v>0</v>
      </c>
      <c r="L268" s="72"/>
    </row>
    <row r="269" spans="2:12">
      <c r="B269" s="390"/>
      <c r="C269" s="399"/>
      <c r="D269" s="396"/>
      <c r="E269" s="64" t="s">
        <v>829</v>
      </c>
      <c r="F269" s="192"/>
      <c r="G269" s="192"/>
      <c r="H269" s="63">
        <f t="shared" si="8"/>
        <v>0</v>
      </c>
      <c r="I269" s="192"/>
      <c r="J269" s="192"/>
      <c r="K269" s="72">
        <f t="shared" si="9"/>
        <v>0</v>
      </c>
      <c r="L269" s="72"/>
    </row>
    <row r="270" spans="2:12">
      <c r="B270" s="390"/>
      <c r="C270" s="399"/>
      <c r="D270" s="395" t="s">
        <v>834</v>
      </c>
      <c r="E270" s="64" t="s">
        <v>828</v>
      </c>
      <c r="F270" s="192"/>
      <c r="G270" s="192"/>
      <c r="H270" s="63">
        <f t="shared" si="8"/>
        <v>0</v>
      </c>
      <c r="I270" s="192"/>
      <c r="J270" s="192"/>
      <c r="K270" s="72">
        <f t="shared" si="9"/>
        <v>0</v>
      </c>
      <c r="L270" s="72"/>
    </row>
    <row r="271" spans="2:12" ht="14.4" thickBot="1">
      <c r="B271" s="391"/>
      <c r="C271" s="400"/>
      <c r="D271" s="402"/>
      <c r="E271" s="73" t="s">
        <v>829</v>
      </c>
      <c r="F271" s="193"/>
      <c r="G271" s="193"/>
      <c r="H271" s="63">
        <f t="shared" si="8"/>
        <v>0</v>
      </c>
      <c r="I271" s="193"/>
      <c r="J271" s="193"/>
      <c r="K271" s="74">
        <f t="shared" si="9"/>
        <v>0</v>
      </c>
      <c r="L271" s="74"/>
    </row>
    <row r="272" spans="2:12">
      <c r="B272" s="390" t="s">
        <v>667</v>
      </c>
      <c r="C272" s="392" t="s">
        <v>826</v>
      </c>
      <c r="D272" s="393" t="s">
        <v>827</v>
      </c>
      <c r="E272" s="62" t="s">
        <v>828</v>
      </c>
      <c r="F272" s="194"/>
      <c r="G272" s="194"/>
      <c r="H272" s="63">
        <f t="shared" si="8"/>
        <v>0</v>
      </c>
      <c r="I272" s="194"/>
      <c r="J272" s="194"/>
      <c r="K272" s="63">
        <f t="shared" si="9"/>
        <v>0</v>
      </c>
      <c r="L272" s="63"/>
    </row>
    <row r="273" spans="2:12">
      <c r="B273" s="390"/>
      <c r="C273" s="392"/>
      <c r="D273" s="394"/>
      <c r="E273" s="64" t="s">
        <v>829</v>
      </c>
      <c r="F273" s="192"/>
      <c r="G273" s="192"/>
      <c r="H273" s="63">
        <f t="shared" si="8"/>
        <v>0</v>
      </c>
      <c r="I273" s="192"/>
      <c r="J273" s="192"/>
      <c r="K273" s="66">
        <f t="shared" si="9"/>
        <v>0</v>
      </c>
      <c r="L273" s="66"/>
    </row>
    <row r="274" spans="2:12">
      <c r="B274" s="390"/>
      <c r="C274" s="392"/>
      <c r="D274" s="395" t="s">
        <v>830</v>
      </c>
      <c r="E274" s="64" t="s">
        <v>828</v>
      </c>
      <c r="F274" s="192"/>
      <c r="G274" s="192"/>
      <c r="H274" s="63">
        <f t="shared" si="8"/>
        <v>0</v>
      </c>
      <c r="I274" s="192"/>
      <c r="J274" s="192"/>
      <c r="K274" s="66">
        <f t="shared" si="9"/>
        <v>0</v>
      </c>
      <c r="L274" s="66"/>
    </row>
    <row r="275" spans="2:12">
      <c r="B275" s="390"/>
      <c r="C275" s="392"/>
      <c r="D275" s="396"/>
      <c r="E275" s="64" t="s">
        <v>829</v>
      </c>
      <c r="F275" s="192"/>
      <c r="G275" s="192"/>
      <c r="H275" s="63">
        <f t="shared" si="8"/>
        <v>0</v>
      </c>
      <c r="I275" s="192"/>
      <c r="J275" s="192"/>
      <c r="K275" s="66">
        <f t="shared" si="9"/>
        <v>0</v>
      </c>
      <c r="L275" s="66"/>
    </row>
    <row r="276" spans="2:12">
      <c r="B276" s="390"/>
      <c r="C276" s="392"/>
      <c r="D276" s="395" t="s">
        <v>831</v>
      </c>
      <c r="E276" s="64" t="s">
        <v>828</v>
      </c>
      <c r="F276" s="192"/>
      <c r="G276" s="192"/>
      <c r="H276" s="63">
        <f t="shared" si="8"/>
        <v>0</v>
      </c>
      <c r="I276" s="192"/>
      <c r="J276" s="192"/>
      <c r="K276" s="66">
        <f t="shared" si="9"/>
        <v>0</v>
      </c>
      <c r="L276" s="66"/>
    </row>
    <row r="277" spans="2:12">
      <c r="B277" s="390"/>
      <c r="C277" s="392"/>
      <c r="D277" s="396"/>
      <c r="E277" s="64" t="s">
        <v>829</v>
      </c>
      <c r="F277" s="192"/>
      <c r="G277" s="192"/>
      <c r="H277" s="63">
        <f t="shared" si="8"/>
        <v>0</v>
      </c>
      <c r="I277" s="192"/>
      <c r="J277" s="192"/>
      <c r="K277" s="66">
        <f t="shared" si="9"/>
        <v>0</v>
      </c>
      <c r="L277" s="66"/>
    </row>
    <row r="278" spans="2:12">
      <c r="B278" s="390"/>
      <c r="C278" s="392"/>
      <c r="D278" s="395" t="s">
        <v>832</v>
      </c>
      <c r="E278" s="64" t="s">
        <v>828</v>
      </c>
      <c r="F278" s="192"/>
      <c r="G278" s="192"/>
      <c r="H278" s="63">
        <f t="shared" si="8"/>
        <v>0</v>
      </c>
      <c r="I278" s="192"/>
      <c r="J278" s="192"/>
      <c r="K278" s="66">
        <f t="shared" si="9"/>
        <v>0</v>
      </c>
      <c r="L278" s="66"/>
    </row>
    <row r="279" spans="2:12">
      <c r="B279" s="390"/>
      <c r="C279" s="392"/>
      <c r="D279" s="396"/>
      <c r="E279" s="64" t="s">
        <v>829</v>
      </c>
      <c r="F279" s="192"/>
      <c r="G279" s="192"/>
      <c r="H279" s="63">
        <f t="shared" si="8"/>
        <v>0</v>
      </c>
      <c r="I279" s="192"/>
      <c r="J279" s="192"/>
      <c r="K279" s="66">
        <f t="shared" si="9"/>
        <v>0</v>
      </c>
      <c r="L279" s="66"/>
    </row>
    <row r="280" spans="2:12">
      <c r="B280" s="390"/>
      <c r="C280" s="392"/>
      <c r="D280" s="395" t="s">
        <v>833</v>
      </c>
      <c r="E280" s="64" t="s">
        <v>828</v>
      </c>
      <c r="F280" s="192"/>
      <c r="G280" s="192"/>
      <c r="H280" s="63">
        <f t="shared" si="8"/>
        <v>0</v>
      </c>
      <c r="I280" s="192"/>
      <c r="J280" s="192"/>
      <c r="K280" s="66">
        <f t="shared" si="9"/>
        <v>0</v>
      </c>
      <c r="L280" s="66"/>
    </row>
    <row r="281" spans="2:12">
      <c r="B281" s="390"/>
      <c r="C281" s="392"/>
      <c r="D281" s="396"/>
      <c r="E281" s="64" t="s">
        <v>829</v>
      </c>
      <c r="F281" s="192"/>
      <c r="G281" s="192"/>
      <c r="H281" s="63">
        <f t="shared" si="8"/>
        <v>0</v>
      </c>
      <c r="I281" s="192"/>
      <c r="J281" s="192"/>
      <c r="K281" s="66">
        <f t="shared" si="9"/>
        <v>0</v>
      </c>
      <c r="L281" s="66"/>
    </row>
    <row r="282" spans="2:12">
      <c r="B282" s="390"/>
      <c r="C282" s="392"/>
      <c r="D282" s="395" t="s">
        <v>834</v>
      </c>
      <c r="E282" s="64" t="s">
        <v>828</v>
      </c>
      <c r="F282" s="192"/>
      <c r="G282" s="192"/>
      <c r="H282" s="63">
        <f t="shared" si="8"/>
        <v>0</v>
      </c>
      <c r="I282" s="192"/>
      <c r="J282" s="192"/>
      <c r="K282" s="66">
        <f t="shared" si="9"/>
        <v>0</v>
      </c>
      <c r="L282" s="66"/>
    </row>
    <row r="283" spans="2:12" ht="14.4" thickBot="1">
      <c r="B283" s="390"/>
      <c r="C283" s="392"/>
      <c r="D283" s="397"/>
      <c r="E283" s="67" t="s">
        <v>829</v>
      </c>
      <c r="F283" s="258"/>
      <c r="G283" s="258"/>
      <c r="H283" s="63">
        <f t="shared" si="8"/>
        <v>0</v>
      </c>
      <c r="I283" s="258"/>
      <c r="J283" s="258"/>
      <c r="K283" s="69">
        <f t="shared" si="9"/>
        <v>0</v>
      </c>
      <c r="L283" s="69"/>
    </row>
    <row r="284" spans="2:12">
      <c r="B284" s="390"/>
      <c r="C284" s="398" t="s">
        <v>835</v>
      </c>
      <c r="D284" s="401" t="s">
        <v>827</v>
      </c>
      <c r="E284" s="70" t="s">
        <v>828</v>
      </c>
      <c r="F284" s="259"/>
      <c r="G284" s="259"/>
      <c r="H284" s="63">
        <f t="shared" si="8"/>
        <v>0</v>
      </c>
      <c r="I284" s="259"/>
      <c r="J284" s="259"/>
      <c r="K284" s="71">
        <f t="shared" si="9"/>
        <v>0</v>
      </c>
      <c r="L284" s="71"/>
    </row>
    <row r="285" spans="2:12">
      <c r="B285" s="390"/>
      <c r="C285" s="399"/>
      <c r="D285" s="396"/>
      <c r="E285" s="64" t="s">
        <v>829</v>
      </c>
      <c r="F285" s="192"/>
      <c r="G285" s="192"/>
      <c r="H285" s="63">
        <f t="shared" si="8"/>
        <v>0</v>
      </c>
      <c r="I285" s="192"/>
      <c r="J285" s="192"/>
      <c r="K285" s="72">
        <f t="shared" si="9"/>
        <v>0</v>
      </c>
      <c r="L285" s="72"/>
    </row>
    <row r="286" spans="2:12">
      <c r="B286" s="390"/>
      <c r="C286" s="399"/>
      <c r="D286" s="395" t="s">
        <v>830</v>
      </c>
      <c r="E286" s="64" t="s">
        <v>828</v>
      </c>
      <c r="F286" s="192"/>
      <c r="G286" s="192"/>
      <c r="H286" s="63">
        <f t="shared" si="8"/>
        <v>0</v>
      </c>
      <c r="I286" s="192"/>
      <c r="J286" s="192"/>
      <c r="K286" s="72">
        <f t="shared" si="9"/>
        <v>0</v>
      </c>
      <c r="L286" s="72"/>
    </row>
    <row r="287" spans="2:12">
      <c r="B287" s="390"/>
      <c r="C287" s="399"/>
      <c r="D287" s="396"/>
      <c r="E287" s="64" t="s">
        <v>829</v>
      </c>
      <c r="F287" s="192"/>
      <c r="G287" s="192"/>
      <c r="H287" s="63">
        <f t="shared" si="8"/>
        <v>0</v>
      </c>
      <c r="I287" s="192"/>
      <c r="J287" s="192"/>
      <c r="K287" s="72">
        <f t="shared" si="9"/>
        <v>0</v>
      </c>
      <c r="L287" s="72"/>
    </row>
    <row r="288" spans="2:12">
      <c r="B288" s="390"/>
      <c r="C288" s="399"/>
      <c r="D288" s="395" t="s">
        <v>831</v>
      </c>
      <c r="E288" s="64" t="s">
        <v>828</v>
      </c>
      <c r="F288" s="192"/>
      <c r="G288" s="192"/>
      <c r="H288" s="63">
        <f t="shared" si="8"/>
        <v>0</v>
      </c>
      <c r="I288" s="192"/>
      <c r="J288" s="192"/>
      <c r="K288" s="72">
        <f t="shared" si="9"/>
        <v>0</v>
      </c>
      <c r="L288" s="72"/>
    </row>
    <row r="289" spans="2:12">
      <c r="B289" s="390"/>
      <c r="C289" s="399"/>
      <c r="D289" s="396"/>
      <c r="E289" s="64" t="s">
        <v>829</v>
      </c>
      <c r="F289" s="192"/>
      <c r="G289" s="192"/>
      <c r="H289" s="63">
        <f t="shared" si="8"/>
        <v>0</v>
      </c>
      <c r="I289" s="192"/>
      <c r="J289" s="192"/>
      <c r="K289" s="72">
        <f t="shared" si="9"/>
        <v>0</v>
      </c>
      <c r="L289" s="72"/>
    </row>
    <row r="290" spans="2:12">
      <c r="B290" s="390"/>
      <c r="C290" s="399"/>
      <c r="D290" s="395" t="s">
        <v>832</v>
      </c>
      <c r="E290" s="64" t="s">
        <v>828</v>
      </c>
      <c r="F290" s="192"/>
      <c r="G290" s="192"/>
      <c r="H290" s="63">
        <f t="shared" si="8"/>
        <v>0</v>
      </c>
      <c r="I290" s="192"/>
      <c r="J290" s="192"/>
      <c r="K290" s="72">
        <f t="shared" si="9"/>
        <v>0</v>
      </c>
      <c r="L290" s="72"/>
    </row>
    <row r="291" spans="2:12">
      <c r="B291" s="390"/>
      <c r="C291" s="399"/>
      <c r="D291" s="396"/>
      <c r="E291" s="64" t="s">
        <v>829</v>
      </c>
      <c r="F291" s="192"/>
      <c r="G291" s="192"/>
      <c r="H291" s="63">
        <f t="shared" si="8"/>
        <v>0</v>
      </c>
      <c r="I291" s="192"/>
      <c r="J291" s="192"/>
      <c r="K291" s="72">
        <f t="shared" si="9"/>
        <v>0</v>
      </c>
      <c r="L291" s="72"/>
    </row>
    <row r="292" spans="2:12">
      <c r="B292" s="390"/>
      <c r="C292" s="399"/>
      <c r="D292" s="395" t="s">
        <v>833</v>
      </c>
      <c r="E292" s="64" t="s">
        <v>828</v>
      </c>
      <c r="F292" s="192"/>
      <c r="G292" s="192"/>
      <c r="H292" s="63">
        <f t="shared" si="8"/>
        <v>0</v>
      </c>
      <c r="I292" s="192"/>
      <c r="J292" s="192"/>
      <c r="K292" s="72">
        <f t="shared" si="9"/>
        <v>0</v>
      </c>
      <c r="L292" s="72"/>
    </row>
    <row r="293" spans="2:12">
      <c r="B293" s="390"/>
      <c r="C293" s="399"/>
      <c r="D293" s="396"/>
      <c r="E293" s="64" t="s">
        <v>829</v>
      </c>
      <c r="F293" s="192"/>
      <c r="G293" s="192"/>
      <c r="H293" s="63">
        <f t="shared" si="8"/>
        <v>0</v>
      </c>
      <c r="I293" s="192"/>
      <c r="J293" s="192"/>
      <c r="K293" s="72">
        <f t="shared" si="9"/>
        <v>0</v>
      </c>
      <c r="L293" s="72"/>
    </row>
    <row r="294" spans="2:12">
      <c r="B294" s="390"/>
      <c r="C294" s="399"/>
      <c r="D294" s="395" t="s">
        <v>834</v>
      </c>
      <c r="E294" s="64" t="s">
        <v>828</v>
      </c>
      <c r="F294" s="192"/>
      <c r="G294" s="192"/>
      <c r="H294" s="63">
        <f t="shared" si="8"/>
        <v>0</v>
      </c>
      <c r="I294" s="192"/>
      <c r="J294" s="192"/>
      <c r="K294" s="72">
        <f t="shared" si="9"/>
        <v>0</v>
      </c>
      <c r="L294" s="72"/>
    </row>
    <row r="295" spans="2:12" ht="14.4" thickBot="1">
      <c r="B295" s="390"/>
      <c r="C295" s="399"/>
      <c r="D295" s="397"/>
      <c r="E295" s="67" t="s">
        <v>829</v>
      </c>
      <c r="F295" s="258"/>
      <c r="G295" s="258"/>
      <c r="H295" s="63">
        <f t="shared" si="8"/>
        <v>0</v>
      </c>
      <c r="I295" s="258"/>
      <c r="J295" s="258"/>
      <c r="K295" s="195">
        <f t="shared" si="9"/>
        <v>0</v>
      </c>
      <c r="L295" s="195"/>
    </row>
    <row r="296" spans="2:12" ht="42.6" customHeight="1">
      <c r="B296" s="412" t="s">
        <v>837</v>
      </c>
      <c r="C296" s="414" t="s">
        <v>826</v>
      </c>
      <c r="D296" s="401" t="s">
        <v>836</v>
      </c>
      <c r="E296" s="196" t="s">
        <v>828</v>
      </c>
      <c r="F296" s="259"/>
      <c r="G296" s="259"/>
      <c r="H296" s="63">
        <f t="shared" si="8"/>
        <v>0</v>
      </c>
      <c r="I296" s="259"/>
      <c r="J296" s="259"/>
      <c r="K296" s="71">
        <f t="shared" si="9"/>
        <v>0</v>
      </c>
      <c r="L296" s="71"/>
    </row>
    <row r="297" spans="2:12" ht="14.4" thickBot="1">
      <c r="B297" s="413"/>
      <c r="C297" s="415"/>
      <c r="D297" s="402"/>
      <c r="E297" s="73" t="s">
        <v>829</v>
      </c>
      <c r="F297" s="193"/>
      <c r="G297" s="193"/>
      <c r="H297" s="63">
        <f t="shared" si="8"/>
        <v>0</v>
      </c>
      <c r="I297" s="193"/>
      <c r="J297" s="193"/>
      <c r="K297" s="74">
        <f t="shared" si="9"/>
        <v>0</v>
      </c>
      <c r="L297" s="74"/>
    </row>
    <row r="298" spans="2:12">
      <c r="B298" s="390" t="s">
        <v>747</v>
      </c>
      <c r="C298" s="392" t="s">
        <v>826</v>
      </c>
      <c r="D298" s="393" t="s">
        <v>827</v>
      </c>
      <c r="E298" s="62" t="s">
        <v>828</v>
      </c>
      <c r="F298" s="194"/>
      <c r="G298" s="194"/>
      <c r="H298" s="63">
        <f t="shared" si="8"/>
        <v>0</v>
      </c>
      <c r="I298" s="194"/>
      <c r="J298" s="194"/>
      <c r="K298" s="63">
        <f t="shared" si="9"/>
        <v>0</v>
      </c>
      <c r="L298" s="63"/>
    </row>
    <row r="299" spans="2:12">
      <c r="B299" s="390"/>
      <c r="C299" s="392"/>
      <c r="D299" s="394"/>
      <c r="E299" s="64" t="s">
        <v>829</v>
      </c>
      <c r="F299" s="192"/>
      <c r="G299" s="192"/>
      <c r="H299" s="63">
        <f t="shared" si="8"/>
        <v>0</v>
      </c>
      <c r="I299" s="192"/>
      <c r="J299" s="192"/>
      <c r="K299" s="66">
        <f t="shared" si="9"/>
        <v>0</v>
      </c>
      <c r="L299" s="66"/>
    </row>
    <row r="300" spans="2:12">
      <c r="B300" s="390"/>
      <c r="C300" s="392"/>
      <c r="D300" s="395" t="s">
        <v>830</v>
      </c>
      <c r="E300" s="64" t="s">
        <v>828</v>
      </c>
      <c r="F300" s="192"/>
      <c r="G300" s="192"/>
      <c r="H300" s="63">
        <f t="shared" si="8"/>
        <v>0</v>
      </c>
      <c r="I300" s="192"/>
      <c r="J300" s="192"/>
      <c r="K300" s="66">
        <f t="shared" si="9"/>
        <v>0</v>
      </c>
      <c r="L300" s="66"/>
    </row>
    <row r="301" spans="2:12">
      <c r="B301" s="390"/>
      <c r="C301" s="392"/>
      <c r="D301" s="396"/>
      <c r="E301" s="64" t="s">
        <v>829</v>
      </c>
      <c r="F301" s="192"/>
      <c r="G301" s="192"/>
      <c r="H301" s="63">
        <f t="shared" si="8"/>
        <v>0</v>
      </c>
      <c r="I301" s="192"/>
      <c r="J301" s="192"/>
      <c r="K301" s="66">
        <f t="shared" si="9"/>
        <v>0</v>
      </c>
      <c r="L301" s="66"/>
    </row>
    <row r="302" spans="2:12">
      <c r="B302" s="390"/>
      <c r="C302" s="392"/>
      <c r="D302" s="395" t="s">
        <v>831</v>
      </c>
      <c r="E302" s="64" t="s">
        <v>828</v>
      </c>
      <c r="F302" s="192"/>
      <c r="G302" s="192"/>
      <c r="H302" s="63">
        <f t="shared" si="8"/>
        <v>0</v>
      </c>
      <c r="I302" s="192"/>
      <c r="J302" s="192"/>
      <c r="K302" s="66">
        <f t="shared" si="9"/>
        <v>0</v>
      </c>
      <c r="L302" s="66"/>
    </row>
    <row r="303" spans="2:12">
      <c r="B303" s="390"/>
      <c r="C303" s="392"/>
      <c r="D303" s="396"/>
      <c r="E303" s="64" t="s">
        <v>829</v>
      </c>
      <c r="F303" s="192"/>
      <c r="G303" s="192"/>
      <c r="H303" s="63">
        <f t="shared" si="8"/>
        <v>0</v>
      </c>
      <c r="I303" s="192"/>
      <c r="J303" s="192"/>
      <c r="K303" s="66">
        <f t="shared" si="9"/>
        <v>0</v>
      </c>
      <c r="L303" s="66"/>
    </row>
    <row r="304" spans="2:12">
      <c r="B304" s="390"/>
      <c r="C304" s="392"/>
      <c r="D304" s="395" t="s">
        <v>832</v>
      </c>
      <c r="E304" s="64" t="s">
        <v>828</v>
      </c>
      <c r="F304" s="192"/>
      <c r="G304" s="192"/>
      <c r="H304" s="63">
        <f t="shared" si="8"/>
        <v>0</v>
      </c>
      <c r="I304" s="192"/>
      <c r="J304" s="192"/>
      <c r="K304" s="66">
        <f t="shared" si="9"/>
        <v>0</v>
      </c>
      <c r="L304" s="66"/>
    </row>
    <row r="305" spans="2:12">
      <c r="B305" s="390"/>
      <c r="C305" s="392"/>
      <c r="D305" s="396"/>
      <c r="E305" s="64" t="s">
        <v>829</v>
      </c>
      <c r="F305" s="192"/>
      <c r="G305" s="192"/>
      <c r="H305" s="63">
        <f t="shared" si="8"/>
        <v>0</v>
      </c>
      <c r="I305" s="192"/>
      <c r="J305" s="192"/>
      <c r="K305" s="66">
        <f t="shared" si="9"/>
        <v>0</v>
      </c>
      <c r="L305" s="66"/>
    </row>
    <row r="306" spans="2:12">
      <c r="B306" s="390"/>
      <c r="C306" s="392"/>
      <c r="D306" s="395" t="s">
        <v>833</v>
      </c>
      <c r="E306" s="64" t="s">
        <v>828</v>
      </c>
      <c r="F306" s="192"/>
      <c r="G306" s="192"/>
      <c r="H306" s="63">
        <f t="shared" si="8"/>
        <v>0</v>
      </c>
      <c r="I306" s="192"/>
      <c r="J306" s="192"/>
      <c r="K306" s="66">
        <f t="shared" si="9"/>
        <v>0</v>
      </c>
      <c r="L306" s="66"/>
    </row>
    <row r="307" spans="2:12">
      <c r="B307" s="390"/>
      <c r="C307" s="392"/>
      <c r="D307" s="396"/>
      <c r="E307" s="64" t="s">
        <v>829</v>
      </c>
      <c r="F307" s="192"/>
      <c r="G307" s="192"/>
      <c r="H307" s="63">
        <f t="shared" si="8"/>
        <v>0</v>
      </c>
      <c r="I307" s="192"/>
      <c r="J307" s="192"/>
      <c r="K307" s="66">
        <f t="shared" si="9"/>
        <v>0</v>
      </c>
      <c r="L307" s="66"/>
    </row>
    <row r="308" spans="2:12">
      <c r="B308" s="390"/>
      <c r="C308" s="392"/>
      <c r="D308" s="395" t="s">
        <v>834</v>
      </c>
      <c r="E308" s="64" t="s">
        <v>828</v>
      </c>
      <c r="F308" s="192"/>
      <c r="G308" s="192"/>
      <c r="H308" s="63">
        <f t="shared" si="8"/>
        <v>0</v>
      </c>
      <c r="I308" s="192"/>
      <c r="J308" s="192"/>
      <c r="K308" s="66">
        <f t="shared" si="9"/>
        <v>0</v>
      </c>
      <c r="L308" s="66"/>
    </row>
    <row r="309" spans="2:12" ht="14.4" thickBot="1">
      <c r="B309" s="390"/>
      <c r="C309" s="392"/>
      <c r="D309" s="397"/>
      <c r="E309" s="67" t="s">
        <v>829</v>
      </c>
      <c r="F309" s="258"/>
      <c r="G309" s="258"/>
      <c r="H309" s="63">
        <f t="shared" si="8"/>
        <v>0</v>
      </c>
      <c r="I309" s="258"/>
      <c r="J309" s="258"/>
      <c r="K309" s="69">
        <f t="shared" si="9"/>
        <v>0</v>
      </c>
      <c r="L309" s="69"/>
    </row>
    <row r="310" spans="2:12">
      <c r="B310" s="390"/>
      <c r="C310" s="398" t="s">
        <v>835</v>
      </c>
      <c r="D310" s="401" t="s">
        <v>827</v>
      </c>
      <c r="E310" s="70" t="s">
        <v>828</v>
      </c>
      <c r="F310" s="259"/>
      <c r="G310" s="259"/>
      <c r="H310" s="63">
        <f t="shared" si="8"/>
        <v>0</v>
      </c>
      <c r="I310" s="259"/>
      <c r="J310" s="259"/>
      <c r="K310" s="71">
        <f t="shared" si="9"/>
        <v>0</v>
      </c>
      <c r="L310" s="71"/>
    </row>
    <row r="311" spans="2:12">
      <c r="B311" s="390"/>
      <c r="C311" s="399"/>
      <c r="D311" s="396"/>
      <c r="E311" s="64" t="s">
        <v>829</v>
      </c>
      <c r="F311" s="192"/>
      <c r="G311" s="192"/>
      <c r="H311" s="63">
        <f t="shared" si="8"/>
        <v>0</v>
      </c>
      <c r="I311" s="192"/>
      <c r="J311" s="192"/>
      <c r="K311" s="72">
        <f t="shared" si="9"/>
        <v>0</v>
      </c>
      <c r="L311" s="72"/>
    </row>
    <row r="312" spans="2:12">
      <c r="B312" s="390"/>
      <c r="C312" s="399"/>
      <c r="D312" s="395" t="s">
        <v>830</v>
      </c>
      <c r="E312" s="64" t="s">
        <v>828</v>
      </c>
      <c r="F312" s="192"/>
      <c r="G312" s="192"/>
      <c r="H312" s="63">
        <f t="shared" si="8"/>
        <v>0</v>
      </c>
      <c r="I312" s="192"/>
      <c r="J312" s="192"/>
      <c r="K312" s="72">
        <f t="shared" si="9"/>
        <v>0</v>
      </c>
      <c r="L312" s="72"/>
    </row>
    <row r="313" spans="2:12">
      <c r="B313" s="390"/>
      <c r="C313" s="399"/>
      <c r="D313" s="396"/>
      <c r="E313" s="64" t="s">
        <v>829</v>
      </c>
      <c r="F313" s="192"/>
      <c r="G313" s="192"/>
      <c r="H313" s="63">
        <f t="shared" si="8"/>
        <v>0</v>
      </c>
      <c r="I313" s="192"/>
      <c r="J313" s="192"/>
      <c r="K313" s="72">
        <f t="shared" si="9"/>
        <v>0</v>
      </c>
      <c r="L313" s="72"/>
    </row>
    <row r="314" spans="2:12">
      <c r="B314" s="390"/>
      <c r="C314" s="399"/>
      <c r="D314" s="395" t="s">
        <v>831</v>
      </c>
      <c r="E314" s="64" t="s">
        <v>828</v>
      </c>
      <c r="F314" s="192"/>
      <c r="G314" s="192"/>
      <c r="H314" s="63">
        <f t="shared" si="8"/>
        <v>0</v>
      </c>
      <c r="I314" s="192"/>
      <c r="J314" s="192"/>
      <c r="K314" s="72">
        <f t="shared" si="9"/>
        <v>0</v>
      </c>
      <c r="L314" s="72"/>
    </row>
    <row r="315" spans="2:12">
      <c r="B315" s="390"/>
      <c r="C315" s="399"/>
      <c r="D315" s="396"/>
      <c r="E315" s="64" t="s">
        <v>829</v>
      </c>
      <c r="F315" s="192"/>
      <c r="G315" s="192"/>
      <c r="H315" s="63">
        <f t="shared" si="8"/>
        <v>0</v>
      </c>
      <c r="I315" s="192"/>
      <c r="J315" s="192"/>
      <c r="K315" s="72">
        <f t="shared" si="9"/>
        <v>0</v>
      </c>
      <c r="L315" s="72"/>
    </row>
    <row r="316" spans="2:12">
      <c r="B316" s="390"/>
      <c r="C316" s="399"/>
      <c r="D316" s="395" t="s">
        <v>832</v>
      </c>
      <c r="E316" s="64" t="s">
        <v>828</v>
      </c>
      <c r="F316" s="192"/>
      <c r="G316" s="192"/>
      <c r="H316" s="63">
        <f t="shared" si="8"/>
        <v>0</v>
      </c>
      <c r="I316" s="192"/>
      <c r="J316" s="192"/>
      <c r="K316" s="72">
        <f t="shared" si="9"/>
        <v>0</v>
      </c>
      <c r="L316" s="72"/>
    </row>
    <row r="317" spans="2:12">
      <c r="B317" s="390"/>
      <c r="C317" s="399"/>
      <c r="D317" s="396"/>
      <c r="E317" s="64" t="s">
        <v>829</v>
      </c>
      <c r="F317" s="192"/>
      <c r="G317" s="192"/>
      <c r="H317" s="63">
        <f t="shared" si="8"/>
        <v>0</v>
      </c>
      <c r="I317" s="192"/>
      <c r="J317" s="192"/>
      <c r="K317" s="72">
        <f t="shared" si="9"/>
        <v>0</v>
      </c>
      <c r="L317" s="72"/>
    </row>
    <row r="318" spans="2:12">
      <c r="B318" s="390"/>
      <c r="C318" s="399"/>
      <c r="D318" s="395" t="s">
        <v>833</v>
      </c>
      <c r="E318" s="64" t="s">
        <v>828</v>
      </c>
      <c r="F318" s="192"/>
      <c r="G318" s="192"/>
      <c r="H318" s="63">
        <f t="shared" si="8"/>
        <v>0</v>
      </c>
      <c r="I318" s="192"/>
      <c r="J318" s="192"/>
      <c r="K318" s="72">
        <f t="shared" si="9"/>
        <v>0</v>
      </c>
      <c r="L318" s="72"/>
    </row>
    <row r="319" spans="2:12">
      <c r="B319" s="390"/>
      <c r="C319" s="399"/>
      <c r="D319" s="396"/>
      <c r="E319" s="64" t="s">
        <v>829</v>
      </c>
      <c r="F319" s="192"/>
      <c r="G319" s="192"/>
      <c r="H319" s="63">
        <f t="shared" si="8"/>
        <v>0</v>
      </c>
      <c r="I319" s="192"/>
      <c r="J319" s="192"/>
      <c r="K319" s="72">
        <f t="shared" si="9"/>
        <v>0</v>
      </c>
      <c r="L319" s="72"/>
    </row>
    <row r="320" spans="2:12">
      <c r="B320" s="390"/>
      <c r="C320" s="399"/>
      <c r="D320" s="395" t="s">
        <v>834</v>
      </c>
      <c r="E320" s="64" t="s">
        <v>828</v>
      </c>
      <c r="F320" s="192"/>
      <c r="G320" s="192"/>
      <c r="H320" s="63">
        <f t="shared" si="8"/>
        <v>0</v>
      </c>
      <c r="I320" s="192"/>
      <c r="J320" s="192"/>
      <c r="K320" s="72">
        <f t="shared" si="9"/>
        <v>0</v>
      </c>
      <c r="L320" s="72"/>
    </row>
    <row r="321" spans="2:12" ht="14.4" thickBot="1">
      <c r="B321" s="391"/>
      <c r="C321" s="400"/>
      <c r="D321" s="402"/>
      <c r="E321" s="73" t="s">
        <v>829</v>
      </c>
      <c r="F321" s="193"/>
      <c r="G321" s="193"/>
      <c r="H321" s="63">
        <f t="shared" si="8"/>
        <v>0</v>
      </c>
      <c r="I321" s="193"/>
      <c r="J321" s="193"/>
      <c r="K321" s="74">
        <f t="shared" si="9"/>
        <v>0</v>
      </c>
      <c r="L321" s="74"/>
    </row>
    <row r="322" spans="2:12">
      <c r="B322" s="390" t="s">
        <v>684</v>
      </c>
      <c r="C322" s="392" t="s">
        <v>826</v>
      </c>
      <c r="D322" s="393" t="s">
        <v>827</v>
      </c>
      <c r="E322" s="62" t="s">
        <v>828</v>
      </c>
      <c r="F322" s="194"/>
      <c r="G322" s="194"/>
      <c r="H322" s="63">
        <f t="shared" si="8"/>
        <v>0</v>
      </c>
      <c r="I322" s="194"/>
      <c r="J322" s="194"/>
      <c r="K322" s="63">
        <f t="shared" si="9"/>
        <v>0</v>
      </c>
      <c r="L322" s="63"/>
    </row>
    <row r="323" spans="2:12">
      <c r="B323" s="390"/>
      <c r="C323" s="392"/>
      <c r="D323" s="394"/>
      <c r="E323" s="64" t="s">
        <v>829</v>
      </c>
      <c r="F323" s="192"/>
      <c r="G323" s="192"/>
      <c r="H323" s="63">
        <f t="shared" si="8"/>
        <v>0</v>
      </c>
      <c r="I323" s="192"/>
      <c r="J323" s="192"/>
      <c r="K323" s="66">
        <f t="shared" si="9"/>
        <v>0</v>
      </c>
      <c r="L323" s="66"/>
    </row>
    <row r="324" spans="2:12">
      <c r="B324" s="390"/>
      <c r="C324" s="392"/>
      <c r="D324" s="395" t="s">
        <v>830</v>
      </c>
      <c r="E324" s="64" t="s">
        <v>828</v>
      </c>
      <c r="F324" s="192"/>
      <c r="G324" s="192"/>
      <c r="H324" s="63">
        <f t="shared" ref="H324:H345" si="10">F324+G324</f>
        <v>0</v>
      </c>
      <c r="I324" s="192"/>
      <c r="J324" s="192"/>
      <c r="K324" s="66">
        <f t="shared" ref="K324:K345" si="11">I324+J324</f>
        <v>0</v>
      </c>
      <c r="L324" s="66"/>
    </row>
    <row r="325" spans="2:12">
      <c r="B325" s="390"/>
      <c r="C325" s="392"/>
      <c r="D325" s="396"/>
      <c r="E325" s="64" t="s">
        <v>829</v>
      </c>
      <c r="F325" s="192"/>
      <c r="G325" s="192"/>
      <c r="H325" s="63">
        <f t="shared" si="10"/>
        <v>0</v>
      </c>
      <c r="I325" s="192"/>
      <c r="J325" s="192"/>
      <c r="K325" s="66">
        <f t="shared" si="11"/>
        <v>0</v>
      </c>
      <c r="L325" s="66"/>
    </row>
    <row r="326" spans="2:12">
      <c r="B326" s="390"/>
      <c r="C326" s="392"/>
      <c r="D326" s="395" t="s">
        <v>831</v>
      </c>
      <c r="E326" s="64" t="s">
        <v>828</v>
      </c>
      <c r="F326" s="192"/>
      <c r="G326" s="192"/>
      <c r="H326" s="63">
        <f t="shared" si="10"/>
        <v>0</v>
      </c>
      <c r="I326" s="192"/>
      <c r="J326" s="192"/>
      <c r="K326" s="66">
        <f t="shared" si="11"/>
        <v>0</v>
      </c>
      <c r="L326" s="66"/>
    </row>
    <row r="327" spans="2:12">
      <c r="B327" s="390"/>
      <c r="C327" s="392"/>
      <c r="D327" s="396"/>
      <c r="E327" s="64" t="s">
        <v>829</v>
      </c>
      <c r="F327" s="192"/>
      <c r="G327" s="192"/>
      <c r="H327" s="63">
        <f t="shared" si="10"/>
        <v>0</v>
      </c>
      <c r="I327" s="192"/>
      <c r="J327" s="192"/>
      <c r="K327" s="66">
        <f t="shared" si="11"/>
        <v>0</v>
      </c>
      <c r="L327" s="66"/>
    </row>
    <row r="328" spans="2:12">
      <c r="B328" s="390"/>
      <c r="C328" s="392"/>
      <c r="D328" s="395" t="s">
        <v>832</v>
      </c>
      <c r="E328" s="64" t="s">
        <v>828</v>
      </c>
      <c r="F328" s="192"/>
      <c r="G328" s="192"/>
      <c r="H328" s="63">
        <f t="shared" si="10"/>
        <v>0</v>
      </c>
      <c r="I328" s="192"/>
      <c r="J328" s="192"/>
      <c r="K328" s="66">
        <f t="shared" si="11"/>
        <v>0</v>
      </c>
      <c r="L328" s="66"/>
    </row>
    <row r="329" spans="2:12">
      <c r="B329" s="390"/>
      <c r="C329" s="392"/>
      <c r="D329" s="396"/>
      <c r="E329" s="64" t="s">
        <v>829</v>
      </c>
      <c r="F329" s="192"/>
      <c r="G329" s="192"/>
      <c r="H329" s="63">
        <f t="shared" si="10"/>
        <v>0</v>
      </c>
      <c r="I329" s="192"/>
      <c r="J329" s="192"/>
      <c r="K329" s="66">
        <f t="shared" si="11"/>
        <v>0</v>
      </c>
      <c r="L329" s="66"/>
    </row>
    <row r="330" spans="2:12">
      <c r="B330" s="390"/>
      <c r="C330" s="392"/>
      <c r="D330" s="395" t="s">
        <v>833</v>
      </c>
      <c r="E330" s="64" t="s">
        <v>828</v>
      </c>
      <c r="F330" s="192">
        <v>97</v>
      </c>
      <c r="G330" s="192">
        <v>4</v>
      </c>
      <c r="H330" s="63">
        <f t="shared" si="10"/>
        <v>101</v>
      </c>
      <c r="I330" s="192">
        <v>353250901</v>
      </c>
      <c r="J330" s="192">
        <v>18027746</v>
      </c>
      <c r="K330" s="66">
        <f t="shared" si="11"/>
        <v>371278647</v>
      </c>
      <c r="L330" s="66"/>
    </row>
    <row r="331" spans="2:12">
      <c r="B331" s="390"/>
      <c r="C331" s="392"/>
      <c r="D331" s="396"/>
      <c r="E331" s="64" t="s">
        <v>829</v>
      </c>
      <c r="F331" s="192">
        <v>45</v>
      </c>
      <c r="G331" s="192"/>
      <c r="H331" s="63">
        <f t="shared" si="10"/>
        <v>45</v>
      </c>
      <c r="I331" s="192">
        <v>207912461</v>
      </c>
      <c r="J331" s="192"/>
      <c r="K331" s="66">
        <f t="shared" si="11"/>
        <v>207912461</v>
      </c>
      <c r="L331" s="66"/>
    </row>
    <row r="332" spans="2:12">
      <c r="B332" s="390"/>
      <c r="C332" s="392"/>
      <c r="D332" s="395" t="s">
        <v>834</v>
      </c>
      <c r="E332" s="64" t="s">
        <v>828</v>
      </c>
      <c r="F332" s="192"/>
      <c r="G332" s="192"/>
      <c r="H332" s="63">
        <f t="shared" si="10"/>
        <v>0</v>
      </c>
      <c r="I332" s="192"/>
      <c r="J332" s="192"/>
      <c r="K332" s="66">
        <f t="shared" si="11"/>
        <v>0</v>
      </c>
      <c r="L332" s="66"/>
    </row>
    <row r="333" spans="2:12" ht="14.4" thickBot="1">
      <c r="B333" s="390"/>
      <c r="C333" s="392"/>
      <c r="D333" s="397"/>
      <c r="E333" s="67" t="s">
        <v>829</v>
      </c>
      <c r="F333" s="258"/>
      <c r="G333" s="258"/>
      <c r="H333" s="63">
        <f t="shared" si="10"/>
        <v>0</v>
      </c>
      <c r="I333" s="258"/>
      <c r="J333" s="258"/>
      <c r="K333" s="69">
        <f t="shared" si="11"/>
        <v>0</v>
      </c>
      <c r="L333" s="69"/>
    </row>
    <row r="334" spans="2:12">
      <c r="B334" s="390"/>
      <c r="C334" s="398" t="s">
        <v>835</v>
      </c>
      <c r="D334" s="401" t="s">
        <v>827</v>
      </c>
      <c r="E334" s="70" t="s">
        <v>828</v>
      </c>
      <c r="F334" s="259"/>
      <c r="G334" s="259"/>
      <c r="H334" s="63">
        <f t="shared" si="10"/>
        <v>0</v>
      </c>
      <c r="I334" s="259"/>
      <c r="J334" s="259"/>
      <c r="K334" s="71">
        <f t="shared" si="11"/>
        <v>0</v>
      </c>
      <c r="L334" s="71"/>
    </row>
    <row r="335" spans="2:12">
      <c r="B335" s="390"/>
      <c r="C335" s="399"/>
      <c r="D335" s="396"/>
      <c r="E335" s="64" t="s">
        <v>829</v>
      </c>
      <c r="F335" s="192"/>
      <c r="G335" s="192"/>
      <c r="H335" s="63">
        <f t="shared" si="10"/>
        <v>0</v>
      </c>
      <c r="I335" s="192"/>
      <c r="J335" s="192"/>
      <c r="K335" s="72">
        <f t="shared" si="11"/>
        <v>0</v>
      </c>
      <c r="L335" s="72"/>
    </row>
    <row r="336" spans="2:12">
      <c r="B336" s="390"/>
      <c r="C336" s="399"/>
      <c r="D336" s="395" t="s">
        <v>830</v>
      </c>
      <c r="E336" s="64" t="s">
        <v>828</v>
      </c>
      <c r="F336" s="192"/>
      <c r="G336" s="192"/>
      <c r="H336" s="63">
        <f t="shared" si="10"/>
        <v>0</v>
      </c>
      <c r="I336" s="192"/>
      <c r="J336" s="192"/>
      <c r="K336" s="72">
        <f t="shared" si="11"/>
        <v>0</v>
      </c>
      <c r="L336" s="72"/>
    </row>
    <row r="337" spans="2:12">
      <c r="B337" s="390"/>
      <c r="C337" s="399"/>
      <c r="D337" s="396"/>
      <c r="E337" s="64" t="s">
        <v>829</v>
      </c>
      <c r="F337" s="192"/>
      <c r="G337" s="192"/>
      <c r="H337" s="63">
        <f t="shared" si="10"/>
        <v>0</v>
      </c>
      <c r="I337" s="192"/>
      <c r="J337" s="192"/>
      <c r="K337" s="72">
        <f t="shared" si="11"/>
        <v>0</v>
      </c>
      <c r="L337" s="72"/>
    </row>
    <row r="338" spans="2:12">
      <c r="B338" s="390"/>
      <c r="C338" s="399"/>
      <c r="D338" s="395" t="s">
        <v>831</v>
      </c>
      <c r="E338" s="64" t="s">
        <v>828</v>
      </c>
      <c r="F338" s="192"/>
      <c r="G338" s="192"/>
      <c r="H338" s="63">
        <f t="shared" si="10"/>
        <v>0</v>
      </c>
      <c r="I338" s="192"/>
      <c r="J338" s="192"/>
      <c r="K338" s="72">
        <f t="shared" si="11"/>
        <v>0</v>
      </c>
      <c r="L338" s="72"/>
    </row>
    <row r="339" spans="2:12">
      <c r="B339" s="390"/>
      <c r="C339" s="399"/>
      <c r="D339" s="396"/>
      <c r="E339" s="64" t="s">
        <v>829</v>
      </c>
      <c r="F339" s="192"/>
      <c r="G339" s="192"/>
      <c r="H339" s="63">
        <f t="shared" si="10"/>
        <v>0</v>
      </c>
      <c r="I339" s="192"/>
      <c r="J339" s="192"/>
      <c r="K339" s="72">
        <f t="shared" si="11"/>
        <v>0</v>
      </c>
      <c r="L339" s="72"/>
    </row>
    <row r="340" spans="2:12">
      <c r="B340" s="390"/>
      <c r="C340" s="399"/>
      <c r="D340" s="395" t="s">
        <v>832</v>
      </c>
      <c r="E340" s="64" t="s">
        <v>828</v>
      </c>
      <c r="F340" s="192"/>
      <c r="G340" s="192"/>
      <c r="H340" s="63">
        <f t="shared" si="10"/>
        <v>0</v>
      </c>
      <c r="I340" s="192"/>
      <c r="J340" s="192"/>
      <c r="K340" s="72">
        <f t="shared" si="11"/>
        <v>0</v>
      </c>
      <c r="L340" s="72"/>
    </row>
    <row r="341" spans="2:12">
      <c r="B341" s="390"/>
      <c r="C341" s="399"/>
      <c r="D341" s="396"/>
      <c r="E341" s="64" t="s">
        <v>829</v>
      </c>
      <c r="F341" s="192"/>
      <c r="G341" s="192"/>
      <c r="H341" s="63">
        <f t="shared" si="10"/>
        <v>0</v>
      </c>
      <c r="I341" s="192"/>
      <c r="J341" s="192"/>
      <c r="K341" s="72">
        <f t="shared" si="11"/>
        <v>0</v>
      </c>
      <c r="L341" s="72"/>
    </row>
    <row r="342" spans="2:12">
      <c r="B342" s="390"/>
      <c r="C342" s="399"/>
      <c r="D342" s="395" t="s">
        <v>833</v>
      </c>
      <c r="E342" s="64" t="s">
        <v>828</v>
      </c>
      <c r="F342" s="192"/>
      <c r="G342" s="192"/>
      <c r="H342" s="63">
        <f t="shared" si="10"/>
        <v>0</v>
      </c>
      <c r="I342" s="192"/>
      <c r="J342" s="192"/>
      <c r="K342" s="72">
        <f t="shared" si="11"/>
        <v>0</v>
      </c>
      <c r="L342" s="72"/>
    </row>
    <row r="343" spans="2:12">
      <c r="B343" s="390"/>
      <c r="C343" s="399"/>
      <c r="D343" s="396"/>
      <c r="E343" s="64" t="s">
        <v>829</v>
      </c>
      <c r="F343" s="192"/>
      <c r="G343" s="192"/>
      <c r="H343" s="63">
        <f t="shared" si="10"/>
        <v>0</v>
      </c>
      <c r="I343" s="192"/>
      <c r="J343" s="192"/>
      <c r="K343" s="72">
        <f t="shared" si="11"/>
        <v>0</v>
      </c>
      <c r="L343" s="72"/>
    </row>
    <row r="344" spans="2:12">
      <c r="B344" s="390"/>
      <c r="C344" s="399"/>
      <c r="D344" s="395" t="s">
        <v>834</v>
      </c>
      <c r="E344" s="64" t="s">
        <v>828</v>
      </c>
      <c r="F344" s="192"/>
      <c r="G344" s="192"/>
      <c r="H344" s="63">
        <f t="shared" si="10"/>
        <v>0</v>
      </c>
      <c r="I344" s="192"/>
      <c r="J344" s="192"/>
      <c r="K344" s="72">
        <f t="shared" si="11"/>
        <v>0</v>
      </c>
      <c r="L344" s="72"/>
    </row>
    <row r="345" spans="2:12" ht="14.4" thickBot="1">
      <c r="B345" s="391"/>
      <c r="C345" s="400"/>
      <c r="D345" s="402"/>
      <c r="E345" s="73" t="s">
        <v>829</v>
      </c>
      <c r="F345" s="193"/>
      <c r="G345" s="193"/>
      <c r="H345" s="63">
        <f t="shared" si="10"/>
        <v>0</v>
      </c>
      <c r="I345" s="193"/>
      <c r="J345" s="193"/>
      <c r="K345" s="74">
        <f t="shared" si="11"/>
        <v>0</v>
      </c>
      <c r="L345" s="74"/>
    </row>
    <row r="346" spans="2:12">
      <c r="B346" s="390" t="s">
        <v>697</v>
      </c>
      <c r="C346" s="392" t="s">
        <v>826</v>
      </c>
      <c r="D346" s="393" t="s">
        <v>827</v>
      </c>
      <c r="E346" s="62" t="s">
        <v>828</v>
      </c>
      <c r="F346" s="194">
        <v>9</v>
      </c>
      <c r="G346" s="194">
        <v>1</v>
      </c>
      <c r="H346" s="63">
        <f>F346+G346</f>
        <v>10</v>
      </c>
      <c r="I346" s="194">
        <v>261862390</v>
      </c>
      <c r="J346" s="194">
        <v>8210301</v>
      </c>
      <c r="K346" s="63">
        <f>I346+J346</f>
        <v>270072691</v>
      </c>
      <c r="L346" s="63"/>
    </row>
    <row r="347" spans="2:12">
      <c r="B347" s="390"/>
      <c r="C347" s="392"/>
      <c r="D347" s="394"/>
      <c r="E347" s="64" t="s">
        <v>829</v>
      </c>
      <c r="F347" s="192">
        <v>5</v>
      </c>
      <c r="G347" s="192">
        <v>1</v>
      </c>
      <c r="H347" s="63">
        <f t="shared" ref="H347:H410" si="12">F347+G347</f>
        <v>6</v>
      </c>
      <c r="I347" s="192">
        <v>221506929</v>
      </c>
      <c r="J347" s="192">
        <v>9903193</v>
      </c>
      <c r="K347" s="63">
        <f t="shared" ref="K347:K410" si="13">I347+J347</f>
        <v>231410122</v>
      </c>
      <c r="L347" s="66"/>
    </row>
    <row r="348" spans="2:12">
      <c r="B348" s="390"/>
      <c r="C348" s="392"/>
      <c r="D348" s="395" t="s">
        <v>830</v>
      </c>
      <c r="E348" s="64" t="s">
        <v>828</v>
      </c>
      <c r="F348" s="192"/>
      <c r="G348" s="192"/>
      <c r="H348" s="63">
        <f t="shared" si="12"/>
        <v>0</v>
      </c>
      <c r="I348" s="192"/>
      <c r="J348" s="192"/>
      <c r="K348" s="63">
        <f t="shared" si="13"/>
        <v>0</v>
      </c>
      <c r="L348" s="66"/>
    </row>
    <row r="349" spans="2:12">
      <c r="B349" s="390"/>
      <c r="C349" s="392"/>
      <c r="D349" s="396"/>
      <c r="E349" s="64" t="s">
        <v>829</v>
      </c>
      <c r="F349" s="192"/>
      <c r="G349" s="192"/>
      <c r="H349" s="63">
        <f t="shared" si="12"/>
        <v>0</v>
      </c>
      <c r="I349" s="192"/>
      <c r="J349" s="192"/>
      <c r="K349" s="63">
        <f t="shared" si="13"/>
        <v>0</v>
      </c>
      <c r="L349" s="66"/>
    </row>
    <row r="350" spans="2:12">
      <c r="B350" s="390"/>
      <c r="C350" s="392"/>
      <c r="D350" s="395" t="s">
        <v>831</v>
      </c>
      <c r="E350" s="64" t="s">
        <v>828</v>
      </c>
      <c r="F350" s="192">
        <v>15</v>
      </c>
      <c r="G350" s="192">
        <v>2</v>
      </c>
      <c r="H350" s="63">
        <f t="shared" si="12"/>
        <v>17</v>
      </c>
      <c r="I350" s="192">
        <v>93014629</v>
      </c>
      <c r="J350" s="192">
        <v>7271118</v>
      </c>
      <c r="K350" s="63">
        <f t="shared" si="13"/>
        <v>100285747</v>
      </c>
      <c r="L350" s="66"/>
    </row>
    <row r="351" spans="2:12">
      <c r="B351" s="390"/>
      <c r="C351" s="392"/>
      <c r="D351" s="396"/>
      <c r="E351" s="64" t="s">
        <v>829</v>
      </c>
      <c r="F351" s="192">
        <v>2</v>
      </c>
      <c r="G351" s="192"/>
      <c r="H351" s="63">
        <f t="shared" si="12"/>
        <v>2</v>
      </c>
      <c r="I351" s="192">
        <v>11319060</v>
      </c>
      <c r="J351" s="192"/>
      <c r="K351" s="63">
        <f t="shared" si="13"/>
        <v>11319060</v>
      </c>
      <c r="L351" s="66"/>
    </row>
    <row r="352" spans="2:12">
      <c r="B352" s="390"/>
      <c r="C352" s="392"/>
      <c r="D352" s="395" t="s">
        <v>832</v>
      </c>
      <c r="E352" s="64" t="s">
        <v>828</v>
      </c>
      <c r="F352" s="192">
        <v>18</v>
      </c>
      <c r="G352" s="192">
        <v>1</v>
      </c>
      <c r="H352" s="63">
        <f t="shared" si="12"/>
        <v>19</v>
      </c>
      <c r="I352" s="192">
        <v>64314019</v>
      </c>
      <c r="J352" s="192">
        <v>4944767</v>
      </c>
      <c r="K352" s="63">
        <f t="shared" si="13"/>
        <v>69258786</v>
      </c>
      <c r="L352" s="66"/>
    </row>
    <row r="353" spans="2:12">
      <c r="B353" s="390"/>
      <c r="C353" s="392"/>
      <c r="D353" s="396"/>
      <c r="E353" s="64" t="s">
        <v>829</v>
      </c>
      <c r="F353" s="192"/>
      <c r="G353" s="192"/>
      <c r="H353" s="63">
        <f t="shared" si="12"/>
        <v>0</v>
      </c>
      <c r="I353" s="192"/>
      <c r="J353" s="192"/>
      <c r="K353" s="63">
        <f t="shared" si="13"/>
        <v>0</v>
      </c>
      <c r="L353" s="66"/>
    </row>
    <row r="354" spans="2:12">
      <c r="B354" s="390"/>
      <c r="C354" s="392"/>
      <c r="D354" s="395" t="s">
        <v>833</v>
      </c>
      <c r="E354" s="64" t="s">
        <v>828</v>
      </c>
      <c r="F354" s="192"/>
      <c r="G354" s="192"/>
      <c r="H354" s="63">
        <f t="shared" si="12"/>
        <v>0</v>
      </c>
      <c r="I354" s="192"/>
      <c r="J354" s="192"/>
      <c r="K354" s="63">
        <f t="shared" si="13"/>
        <v>0</v>
      </c>
      <c r="L354" s="66"/>
    </row>
    <row r="355" spans="2:12">
      <c r="B355" s="390"/>
      <c r="C355" s="392"/>
      <c r="D355" s="396"/>
      <c r="E355" s="64" t="s">
        <v>829</v>
      </c>
      <c r="F355" s="192"/>
      <c r="G355" s="192"/>
      <c r="H355" s="63">
        <f t="shared" si="12"/>
        <v>0</v>
      </c>
      <c r="I355" s="192"/>
      <c r="J355" s="192"/>
      <c r="K355" s="63">
        <f t="shared" si="13"/>
        <v>0</v>
      </c>
      <c r="L355" s="66"/>
    </row>
    <row r="356" spans="2:12">
      <c r="B356" s="390"/>
      <c r="C356" s="392"/>
      <c r="D356" s="395" t="s">
        <v>834</v>
      </c>
      <c r="E356" s="64" t="s">
        <v>828</v>
      </c>
      <c r="F356" s="192"/>
      <c r="G356" s="192"/>
      <c r="H356" s="63">
        <f t="shared" si="12"/>
        <v>0</v>
      </c>
      <c r="I356" s="192"/>
      <c r="J356" s="192"/>
      <c r="K356" s="63">
        <f t="shared" si="13"/>
        <v>0</v>
      </c>
      <c r="L356" s="66"/>
    </row>
    <row r="357" spans="2:12" ht="14.4" thickBot="1">
      <c r="B357" s="390"/>
      <c r="C357" s="392"/>
      <c r="D357" s="397"/>
      <c r="E357" s="67" t="s">
        <v>829</v>
      </c>
      <c r="F357" s="258"/>
      <c r="G357" s="258"/>
      <c r="H357" s="63">
        <f t="shared" si="12"/>
        <v>0</v>
      </c>
      <c r="I357" s="258"/>
      <c r="J357" s="258"/>
      <c r="K357" s="63">
        <f t="shared" si="13"/>
        <v>0</v>
      </c>
      <c r="L357" s="69"/>
    </row>
    <row r="358" spans="2:12">
      <c r="B358" s="390"/>
      <c r="C358" s="398" t="s">
        <v>835</v>
      </c>
      <c r="D358" s="401" t="s">
        <v>827</v>
      </c>
      <c r="E358" s="70" t="s">
        <v>828</v>
      </c>
      <c r="F358" s="259"/>
      <c r="G358" s="259"/>
      <c r="H358" s="63">
        <f t="shared" si="12"/>
        <v>0</v>
      </c>
      <c r="I358" s="259"/>
      <c r="J358" s="259"/>
      <c r="K358" s="63">
        <f t="shared" si="13"/>
        <v>0</v>
      </c>
      <c r="L358" s="71"/>
    </row>
    <row r="359" spans="2:12">
      <c r="B359" s="390"/>
      <c r="C359" s="399"/>
      <c r="D359" s="396"/>
      <c r="E359" s="64" t="s">
        <v>829</v>
      </c>
      <c r="F359" s="192"/>
      <c r="G359" s="192"/>
      <c r="H359" s="63">
        <f t="shared" si="12"/>
        <v>0</v>
      </c>
      <c r="I359" s="192"/>
      <c r="J359" s="192"/>
      <c r="K359" s="63">
        <f t="shared" si="13"/>
        <v>0</v>
      </c>
      <c r="L359" s="72"/>
    </row>
    <row r="360" spans="2:12">
      <c r="B360" s="390"/>
      <c r="C360" s="399"/>
      <c r="D360" s="395" t="s">
        <v>830</v>
      </c>
      <c r="E360" s="64" t="s">
        <v>828</v>
      </c>
      <c r="F360" s="192"/>
      <c r="G360" s="192"/>
      <c r="H360" s="63">
        <f t="shared" si="12"/>
        <v>0</v>
      </c>
      <c r="I360" s="192"/>
      <c r="J360" s="192"/>
      <c r="K360" s="63">
        <f t="shared" si="13"/>
        <v>0</v>
      </c>
      <c r="L360" s="72"/>
    </row>
    <row r="361" spans="2:12">
      <c r="B361" s="390"/>
      <c r="C361" s="399"/>
      <c r="D361" s="396"/>
      <c r="E361" s="64" t="s">
        <v>829</v>
      </c>
      <c r="F361" s="192"/>
      <c r="G361" s="192"/>
      <c r="H361" s="63">
        <f t="shared" si="12"/>
        <v>0</v>
      </c>
      <c r="I361" s="192"/>
      <c r="J361" s="192"/>
      <c r="K361" s="63">
        <f t="shared" si="13"/>
        <v>0</v>
      </c>
      <c r="L361" s="72"/>
    </row>
    <row r="362" spans="2:12">
      <c r="B362" s="390"/>
      <c r="C362" s="399"/>
      <c r="D362" s="395" t="s">
        <v>831</v>
      </c>
      <c r="E362" s="64" t="s">
        <v>828</v>
      </c>
      <c r="F362" s="192"/>
      <c r="G362" s="192"/>
      <c r="H362" s="63">
        <f t="shared" si="12"/>
        <v>0</v>
      </c>
      <c r="I362" s="192"/>
      <c r="J362" s="192"/>
      <c r="K362" s="63">
        <f t="shared" si="13"/>
        <v>0</v>
      </c>
      <c r="L362" s="72"/>
    </row>
    <row r="363" spans="2:12">
      <c r="B363" s="390"/>
      <c r="C363" s="399"/>
      <c r="D363" s="396"/>
      <c r="E363" s="64" t="s">
        <v>829</v>
      </c>
      <c r="F363" s="192"/>
      <c r="G363" s="192"/>
      <c r="H363" s="63">
        <f t="shared" si="12"/>
        <v>0</v>
      </c>
      <c r="I363" s="192"/>
      <c r="J363" s="192"/>
      <c r="K363" s="63">
        <f t="shared" si="13"/>
        <v>0</v>
      </c>
      <c r="L363" s="72"/>
    </row>
    <row r="364" spans="2:12">
      <c r="B364" s="390"/>
      <c r="C364" s="399"/>
      <c r="D364" s="395" t="s">
        <v>832</v>
      </c>
      <c r="E364" s="64" t="s">
        <v>828</v>
      </c>
      <c r="F364" s="192"/>
      <c r="G364" s="192"/>
      <c r="H364" s="63">
        <f t="shared" si="12"/>
        <v>0</v>
      </c>
      <c r="I364" s="192"/>
      <c r="J364" s="192"/>
      <c r="K364" s="63">
        <f t="shared" si="13"/>
        <v>0</v>
      </c>
      <c r="L364" s="72"/>
    </row>
    <row r="365" spans="2:12">
      <c r="B365" s="390"/>
      <c r="C365" s="399"/>
      <c r="D365" s="396"/>
      <c r="E365" s="64" t="s">
        <v>829</v>
      </c>
      <c r="F365" s="192"/>
      <c r="G365" s="192"/>
      <c r="H365" s="63">
        <f t="shared" si="12"/>
        <v>0</v>
      </c>
      <c r="I365" s="192"/>
      <c r="J365" s="192"/>
      <c r="K365" s="63">
        <f t="shared" si="13"/>
        <v>0</v>
      </c>
      <c r="L365" s="72"/>
    </row>
    <row r="366" spans="2:12">
      <c r="B366" s="390"/>
      <c r="C366" s="399"/>
      <c r="D366" s="395" t="s">
        <v>833</v>
      </c>
      <c r="E366" s="64" t="s">
        <v>828</v>
      </c>
      <c r="F366" s="192"/>
      <c r="G366" s="192"/>
      <c r="H366" s="63">
        <f t="shared" si="12"/>
        <v>0</v>
      </c>
      <c r="I366" s="192"/>
      <c r="J366" s="192"/>
      <c r="K366" s="63">
        <f t="shared" si="13"/>
        <v>0</v>
      </c>
      <c r="L366" s="72"/>
    </row>
    <row r="367" spans="2:12">
      <c r="B367" s="390"/>
      <c r="C367" s="399"/>
      <c r="D367" s="396"/>
      <c r="E367" s="64" t="s">
        <v>829</v>
      </c>
      <c r="F367" s="192"/>
      <c r="G367" s="192"/>
      <c r="H367" s="63">
        <f t="shared" si="12"/>
        <v>0</v>
      </c>
      <c r="I367" s="192"/>
      <c r="J367" s="192"/>
      <c r="K367" s="63">
        <f t="shared" si="13"/>
        <v>0</v>
      </c>
      <c r="L367" s="72"/>
    </row>
    <row r="368" spans="2:12">
      <c r="B368" s="390"/>
      <c r="C368" s="399"/>
      <c r="D368" s="395" t="s">
        <v>834</v>
      </c>
      <c r="E368" s="64" t="s">
        <v>828</v>
      </c>
      <c r="F368" s="192"/>
      <c r="G368" s="192"/>
      <c r="H368" s="63">
        <f t="shared" si="12"/>
        <v>0</v>
      </c>
      <c r="I368" s="192"/>
      <c r="J368" s="192"/>
      <c r="K368" s="63">
        <f t="shared" si="13"/>
        <v>0</v>
      </c>
      <c r="L368" s="72"/>
    </row>
    <row r="369" spans="2:12" ht="14.4" thickBot="1">
      <c r="B369" s="391"/>
      <c r="C369" s="400"/>
      <c r="D369" s="402"/>
      <c r="E369" s="73" t="s">
        <v>829</v>
      </c>
      <c r="F369" s="193"/>
      <c r="G369" s="193"/>
      <c r="H369" s="63">
        <f t="shared" si="12"/>
        <v>0</v>
      </c>
      <c r="I369" s="193"/>
      <c r="J369" s="193"/>
      <c r="K369" s="63">
        <f t="shared" si="13"/>
        <v>0</v>
      </c>
      <c r="L369" s="74"/>
    </row>
    <row r="370" spans="2:12">
      <c r="B370" s="390" t="s">
        <v>728</v>
      </c>
      <c r="C370" s="392" t="s">
        <v>826</v>
      </c>
      <c r="D370" s="393" t="s">
        <v>827</v>
      </c>
      <c r="E370" s="62" t="s">
        <v>828</v>
      </c>
      <c r="F370" s="194"/>
      <c r="G370" s="194"/>
      <c r="H370" s="63">
        <f t="shared" si="12"/>
        <v>0</v>
      </c>
      <c r="I370" s="194"/>
      <c r="J370" s="194"/>
      <c r="K370" s="63">
        <f t="shared" si="13"/>
        <v>0</v>
      </c>
      <c r="L370" s="63"/>
    </row>
    <row r="371" spans="2:12">
      <c r="B371" s="390"/>
      <c r="C371" s="392"/>
      <c r="D371" s="394"/>
      <c r="E371" s="64" t="s">
        <v>829</v>
      </c>
      <c r="F371" s="192"/>
      <c r="G371" s="192"/>
      <c r="H371" s="63">
        <f t="shared" si="12"/>
        <v>0</v>
      </c>
      <c r="I371" s="192"/>
      <c r="J371" s="192"/>
      <c r="K371" s="63">
        <f t="shared" si="13"/>
        <v>0</v>
      </c>
      <c r="L371" s="66"/>
    </row>
    <row r="372" spans="2:12">
      <c r="B372" s="390"/>
      <c r="C372" s="392"/>
      <c r="D372" s="395" t="s">
        <v>830</v>
      </c>
      <c r="E372" s="64" t="s">
        <v>828</v>
      </c>
      <c r="F372" s="192"/>
      <c r="G372" s="192"/>
      <c r="H372" s="63">
        <f t="shared" si="12"/>
        <v>0</v>
      </c>
      <c r="I372" s="192"/>
      <c r="J372" s="192"/>
      <c r="K372" s="63">
        <f t="shared" si="13"/>
        <v>0</v>
      </c>
      <c r="L372" s="66"/>
    </row>
    <row r="373" spans="2:12">
      <c r="B373" s="390"/>
      <c r="C373" s="392"/>
      <c r="D373" s="396"/>
      <c r="E373" s="64" t="s">
        <v>829</v>
      </c>
      <c r="F373" s="192"/>
      <c r="G373" s="192"/>
      <c r="H373" s="63">
        <f t="shared" si="12"/>
        <v>0</v>
      </c>
      <c r="I373" s="192"/>
      <c r="J373" s="192"/>
      <c r="K373" s="63">
        <f t="shared" si="13"/>
        <v>0</v>
      </c>
      <c r="L373" s="66"/>
    </row>
    <row r="374" spans="2:12">
      <c r="B374" s="390"/>
      <c r="C374" s="392"/>
      <c r="D374" s="395" t="s">
        <v>831</v>
      </c>
      <c r="E374" s="64" t="s">
        <v>828</v>
      </c>
      <c r="F374" s="192">
        <v>31</v>
      </c>
      <c r="G374" s="192">
        <v>1</v>
      </c>
      <c r="H374" s="63">
        <f t="shared" si="12"/>
        <v>32</v>
      </c>
      <c r="I374" s="192">
        <v>404330114</v>
      </c>
      <c r="J374" s="192">
        <v>10779016</v>
      </c>
      <c r="K374" s="63">
        <f t="shared" si="13"/>
        <v>415109130</v>
      </c>
      <c r="L374" s="66"/>
    </row>
    <row r="375" spans="2:12">
      <c r="B375" s="390"/>
      <c r="C375" s="392"/>
      <c r="D375" s="396"/>
      <c r="E375" s="64" t="s">
        <v>829</v>
      </c>
      <c r="F375" s="192"/>
      <c r="G375" s="192"/>
      <c r="H375" s="63">
        <f t="shared" si="12"/>
        <v>0</v>
      </c>
      <c r="I375" s="192"/>
      <c r="J375" s="192"/>
      <c r="K375" s="63">
        <f t="shared" si="13"/>
        <v>0</v>
      </c>
      <c r="L375" s="66"/>
    </row>
    <row r="376" spans="2:12">
      <c r="B376" s="390"/>
      <c r="C376" s="392"/>
      <c r="D376" s="395" t="s">
        <v>832</v>
      </c>
      <c r="E376" s="64" t="s">
        <v>828</v>
      </c>
      <c r="F376" s="192"/>
      <c r="G376" s="192"/>
      <c r="H376" s="63">
        <f t="shared" si="12"/>
        <v>0</v>
      </c>
      <c r="I376" s="192"/>
      <c r="J376" s="192"/>
      <c r="K376" s="63">
        <f t="shared" si="13"/>
        <v>0</v>
      </c>
      <c r="L376" s="66"/>
    </row>
    <row r="377" spans="2:12">
      <c r="B377" s="390"/>
      <c r="C377" s="392"/>
      <c r="D377" s="396"/>
      <c r="E377" s="64" t="s">
        <v>829</v>
      </c>
      <c r="F377" s="192"/>
      <c r="G377" s="192"/>
      <c r="H377" s="63">
        <f t="shared" si="12"/>
        <v>0</v>
      </c>
      <c r="I377" s="192"/>
      <c r="J377" s="192"/>
      <c r="K377" s="63">
        <f t="shared" si="13"/>
        <v>0</v>
      </c>
      <c r="L377" s="66"/>
    </row>
    <row r="378" spans="2:12">
      <c r="B378" s="390"/>
      <c r="C378" s="392"/>
      <c r="D378" s="395" t="s">
        <v>833</v>
      </c>
      <c r="E378" s="64" t="s">
        <v>828</v>
      </c>
      <c r="F378" s="192"/>
      <c r="G378" s="192"/>
      <c r="H378" s="63">
        <f t="shared" si="12"/>
        <v>0</v>
      </c>
      <c r="I378" s="192"/>
      <c r="J378" s="192"/>
      <c r="K378" s="63">
        <f t="shared" si="13"/>
        <v>0</v>
      </c>
      <c r="L378" s="66"/>
    </row>
    <row r="379" spans="2:12">
      <c r="B379" s="390"/>
      <c r="C379" s="392"/>
      <c r="D379" s="396"/>
      <c r="E379" s="64" t="s">
        <v>829</v>
      </c>
      <c r="F379" s="192"/>
      <c r="G379" s="192"/>
      <c r="H379" s="63">
        <f t="shared" si="12"/>
        <v>0</v>
      </c>
      <c r="I379" s="192"/>
      <c r="J379" s="192"/>
      <c r="K379" s="63">
        <f t="shared" si="13"/>
        <v>0</v>
      </c>
      <c r="L379" s="66"/>
    </row>
    <row r="380" spans="2:12">
      <c r="B380" s="390"/>
      <c r="C380" s="392"/>
      <c r="D380" s="395" t="s">
        <v>834</v>
      </c>
      <c r="E380" s="64" t="s">
        <v>828</v>
      </c>
      <c r="F380" s="192"/>
      <c r="G380" s="192"/>
      <c r="H380" s="63">
        <f t="shared" si="12"/>
        <v>0</v>
      </c>
      <c r="I380" s="192"/>
      <c r="J380" s="192"/>
      <c r="K380" s="63">
        <f t="shared" si="13"/>
        <v>0</v>
      </c>
      <c r="L380" s="66"/>
    </row>
    <row r="381" spans="2:12" ht="14.4" thickBot="1">
      <c r="B381" s="390"/>
      <c r="C381" s="392"/>
      <c r="D381" s="397"/>
      <c r="E381" s="67" t="s">
        <v>829</v>
      </c>
      <c r="F381" s="258"/>
      <c r="G381" s="258"/>
      <c r="H381" s="63">
        <f t="shared" si="12"/>
        <v>0</v>
      </c>
      <c r="I381" s="258"/>
      <c r="J381" s="258"/>
      <c r="K381" s="63">
        <f t="shared" si="13"/>
        <v>0</v>
      </c>
      <c r="L381" s="69"/>
    </row>
    <row r="382" spans="2:12">
      <c r="B382" s="390"/>
      <c r="C382" s="398" t="s">
        <v>835</v>
      </c>
      <c r="D382" s="401" t="s">
        <v>827</v>
      </c>
      <c r="E382" s="70" t="s">
        <v>828</v>
      </c>
      <c r="F382" s="259"/>
      <c r="G382" s="259"/>
      <c r="H382" s="63">
        <f t="shared" si="12"/>
        <v>0</v>
      </c>
      <c r="I382" s="259"/>
      <c r="J382" s="259"/>
      <c r="K382" s="63">
        <f t="shared" si="13"/>
        <v>0</v>
      </c>
      <c r="L382" s="71"/>
    </row>
    <row r="383" spans="2:12">
      <c r="B383" s="390"/>
      <c r="C383" s="399"/>
      <c r="D383" s="396"/>
      <c r="E383" s="64" t="s">
        <v>829</v>
      </c>
      <c r="F383" s="192"/>
      <c r="G383" s="192"/>
      <c r="H383" s="63">
        <f t="shared" si="12"/>
        <v>0</v>
      </c>
      <c r="I383" s="192"/>
      <c r="J383" s="192"/>
      <c r="K383" s="63">
        <f t="shared" si="13"/>
        <v>0</v>
      </c>
      <c r="L383" s="72"/>
    </row>
    <row r="384" spans="2:12">
      <c r="B384" s="390"/>
      <c r="C384" s="399"/>
      <c r="D384" s="395" t="s">
        <v>830</v>
      </c>
      <c r="E384" s="64" t="s">
        <v>828</v>
      </c>
      <c r="F384" s="192"/>
      <c r="G384" s="192"/>
      <c r="H384" s="63">
        <f t="shared" si="12"/>
        <v>0</v>
      </c>
      <c r="I384" s="192"/>
      <c r="J384" s="192"/>
      <c r="K384" s="63">
        <f t="shared" si="13"/>
        <v>0</v>
      </c>
      <c r="L384" s="72"/>
    </row>
    <row r="385" spans="2:12">
      <c r="B385" s="390"/>
      <c r="C385" s="399"/>
      <c r="D385" s="396"/>
      <c r="E385" s="64" t="s">
        <v>829</v>
      </c>
      <c r="F385" s="192"/>
      <c r="G385" s="192"/>
      <c r="H385" s="63">
        <f t="shared" si="12"/>
        <v>0</v>
      </c>
      <c r="I385" s="192"/>
      <c r="J385" s="192"/>
      <c r="K385" s="63">
        <f t="shared" si="13"/>
        <v>0</v>
      </c>
      <c r="L385" s="72"/>
    </row>
    <row r="386" spans="2:12">
      <c r="B386" s="390"/>
      <c r="C386" s="399"/>
      <c r="D386" s="395" t="s">
        <v>831</v>
      </c>
      <c r="E386" s="64" t="s">
        <v>828</v>
      </c>
      <c r="F386" s="192">
        <v>108</v>
      </c>
      <c r="G386" s="192">
        <v>1</v>
      </c>
      <c r="H386" s="63">
        <f t="shared" si="12"/>
        <v>109</v>
      </c>
      <c r="I386" s="192">
        <v>362726783</v>
      </c>
      <c r="J386" s="192">
        <v>1080000</v>
      </c>
      <c r="K386" s="63">
        <f t="shared" si="13"/>
        <v>363806783</v>
      </c>
      <c r="L386" s="72"/>
    </row>
    <row r="387" spans="2:12">
      <c r="B387" s="390"/>
      <c r="C387" s="399"/>
      <c r="D387" s="396"/>
      <c r="E387" s="64" t="s">
        <v>829</v>
      </c>
      <c r="F387" s="192"/>
      <c r="G387" s="192"/>
      <c r="H387" s="63">
        <f t="shared" si="12"/>
        <v>0</v>
      </c>
      <c r="I387" s="192"/>
      <c r="J387" s="192"/>
      <c r="K387" s="63">
        <f t="shared" si="13"/>
        <v>0</v>
      </c>
      <c r="L387" s="72"/>
    </row>
    <row r="388" spans="2:12">
      <c r="B388" s="390"/>
      <c r="C388" s="399"/>
      <c r="D388" s="395" t="s">
        <v>832</v>
      </c>
      <c r="E388" s="64" t="s">
        <v>828</v>
      </c>
      <c r="F388" s="192"/>
      <c r="G388" s="192"/>
      <c r="H388" s="63">
        <f t="shared" si="12"/>
        <v>0</v>
      </c>
      <c r="I388" s="192"/>
      <c r="J388" s="192"/>
      <c r="K388" s="63">
        <f t="shared" si="13"/>
        <v>0</v>
      </c>
      <c r="L388" s="72"/>
    </row>
    <row r="389" spans="2:12">
      <c r="B389" s="390"/>
      <c r="C389" s="399"/>
      <c r="D389" s="396"/>
      <c r="E389" s="64" t="s">
        <v>829</v>
      </c>
      <c r="F389" s="192"/>
      <c r="G389" s="192"/>
      <c r="H389" s="63">
        <f t="shared" si="12"/>
        <v>0</v>
      </c>
      <c r="I389" s="192"/>
      <c r="J389" s="192"/>
      <c r="K389" s="63">
        <f t="shared" si="13"/>
        <v>0</v>
      </c>
      <c r="L389" s="72"/>
    </row>
    <row r="390" spans="2:12">
      <c r="B390" s="390"/>
      <c r="C390" s="399"/>
      <c r="D390" s="395" t="s">
        <v>833</v>
      </c>
      <c r="E390" s="64" t="s">
        <v>828</v>
      </c>
      <c r="F390" s="192"/>
      <c r="G390" s="192"/>
      <c r="H390" s="63">
        <f t="shared" si="12"/>
        <v>0</v>
      </c>
      <c r="I390" s="192"/>
      <c r="J390" s="192"/>
      <c r="K390" s="63">
        <f t="shared" si="13"/>
        <v>0</v>
      </c>
      <c r="L390" s="72"/>
    </row>
    <row r="391" spans="2:12">
      <c r="B391" s="390"/>
      <c r="C391" s="399"/>
      <c r="D391" s="396"/>
      <c r="E391" s="64" t="s">
        <v>829</v>
      </c>
      <c r="F391" s="192"/>
      <c r="G391" s="192"/>
      <c r="H391" s="63">
        <f t="shared" si="12"/>
        <v>0</v>
      </c>
      <c r="I391" s="192"/>
      <c r="J391" s="192"/>
      <c r="K391" s="63">
        <f t="shared" si="13"/>
        <v>0</v>
      </c>
      <c r="L391" s="72"/>
    </row>
    <row r="392" spans="2:12">
      <c r="B392" s="390"/>
      <c r="C392" s="399"/>
      <c r="D392" s="395" t="s">
        <v>834</v>
      </c>
      <c r="E392" s="64" t="s">
        <v>828</v>
      </c>
      <c r="F392" s="192"/>
      <c r="G392" s="192"/>
      <c r="H392" s="63">
        <f t="shared" si="12"/>
        <v>0</v>
      </c>
      <c r="I392" s="192"/>
      <c r="J392" s="192"/>
      <c r="K392" s="63">
        <f t="shared" si="13"/>
        <v>0</v>
      </c>
      <c r="L392" s="72"/>
    </row>
    <row r="393" spans="2:12" ht="14.4" thickBot="1">
      <c r="B393" s="391"/>
      <c r="C393" s="400"/>
      <c r="D393" s="402"/>
      <c r="E393" s="73" t="s">
        <v>829</v>
      </c>
      <c r="F393" s="193"/>
      <c r="G393" s="193"/>
      <c r="H393" s="63">
        <f t="shared" si="12"/>
        <v>0</v>
      </c>
      <c r="I393" s="193"/>
      <c r="J393" s="193"/>
      <c r="K393" s="63">
        <f t="shared" si="13"/>
        <v>0</v>
      </c>
      <c r="L393" s="74"/>
    </row>
    <row r="394" spans="2:12">
      <c r="B394" s="405" t="s">
        <v>644</v>
      </c>
      <c r="C394" s="414" t="s">
        <v>826</v>
      </c>
      <c r="D394" s="433" t="s">
        <v>827</v>
      </c>
      <c r="E394" s="62" t="s">
        <v>828</v>
      </c>
      <c r="F394" s="194"/>
      <c r="G394" s="194"/>
      <c r="H394" s="63">
        <f t="shared" si="12"/>
        <v>0</v>
      </c>
      <c r="I394" s="194"/>
      <c r="J394" s="194"/>
      <c r="K394" s="63">
        <f t="shared" si="13"/>
        <v>0</v>
      </c>
      <c r="L394" s="63"/>
    </row>
    <row r="395" spans="2:12">
      <c r="B395" s="390"/>
      <c r="C395" s="392"/>
      <c r="D395" s="434"/>
      <c r="E395" s="64" t="s">
        <v>829</v>
      </c>
      <c r="F395" s="192"/>
      <c r="G395" s="192"/>
      <c r="H395" s="63">
        <f t="shared" si="12"/>
        <v>0</v>
      </c>
      <c r="I395" s="192"/>
      <c r="J395" s="192"/>
      <c r="K395" s="63">
        <f t="shared" si="13"/>
        <v>0</v>
      </c>
      <c r="L395" s="66"/>
    </row>
    <row r="396" spans="2:12">
      <c r="B396" s="390"/>
      <c r="C396" s="392"/>
      <c r="D396" s="395" t="s">
        <v>833</v>
      </c>
      <c r="E396" s="64" t="s">
        <v>828</v>
      </c>
      <c r="F396" s="192">
        <v>2551</v>
      </c>
      <c r="G396" s="192"/>
      <c r="H396" s="63">
        <f t="shared" si="12"/>
        <v>2551</v>
      </c>
      <c r="I396" s="192">
        <v>25198073509</v>
      </c>
      <c r="J396" s="192"/>
      <c r="K396" s="63">
        <f t="shared" si="13"/>
        <v>25198073509</v>
      </c>
      <c r="L396" s="66"/>
    </row>
    <row r="397" spans="2:12">
      <c r="B397" s="390"/>
      <c r="C397" s="392"/>
      <c r="D397" s="396"/>
      <c r="E397" s="64" t="s">
        <v>829</v>
      </c>
      <c r="F397" s="192">
        <v>110</v>
      </c>
      <c r="G397" s="192"/>
      <c r="H397" s="63">
        <f t="shared" si="12"/>
        <v>110</v>
      </c>
      <c r="I397" s="192">
        <v>9008981982</v>
      </c>
      <c r="J397" s="192"/>
      <c r="K397" s="63">
        <f t="shared" si="13"/>
        <v>9008981982</v>
      </c>
      <c r="L397" s="66"/>
    </row>
    <row r="398" spans="2:12">
      <c r="B398" s="390"/>
      <c r="C398" s="392"/>
      <c r="D398" s="395" t="s">
        <v>831</v>
      </c>
      <c r="E398" s="64" t="s">
        <v>828</v>
      </c>
      <c r="F398" s="192"/>
      <c r="G398" s="192"/>
      <c r="H398" s="63">
        <f t="shared" si="12"/>
        <v>0</v>
      </c>
      <c r="I398" s="192"/>
      <c r="J398" s="192"/>
      <c r="K398" s="63">
        <f t="shared" si="13"/>
        <v>0</v>
      </c>
      <c r="L398" s="66"/>
    </row>
    <row r="399" spans="2:12">
      <c r="B399" s="390"/>
      <c r="C399" s="392"/>
      <c r="D399" s="396"/>
      <c r="E399" s="64" t="s">
        <v>829</v>
      </c>
      <c r="F399" s="192"/>
      <c r="G399" s="192"/>
      <c r="H399" s="63">
        <f t="shared" si="12"/>
        <v>0</v>
      </c>
      <c r="I399" s="192"/>
      <c r="J399" s="192"/>
      <c r="K399" s="63">
        <f t="shared" si="13"/>
        <v>0</v>
      </c>
      <c r="L399" s="66"/>
    </row>
    <row r="400" spans="2:12">
      <c r="B400" s="391"/>
      <c r="C400" s="417"/>
      <c r="D400" s="75" t="s">
        <v>832</v>
      </c>
      <c r="E400" s="64" t="s">
        <v>828</v>
      </c>
      <c r="F400" s="192"/>
      <c r="G400" s="192"/>
      <c r="H400" s="63">
        <f t="shared" si="12"/>
        <v>0</v>
      </c>
      <c r="I400" s="192"/>
      <c r="J400" s="192"/>
      <c r="K400" s="63">
        <f t="shared" si="13"/>
        <v>0</v>
      </c>
      <c r="L400" s="66"/>
    </row>
    <row r="401" spans="2:12">
      <c r="B401" s="405" t="s">
        <v>838</v>
      </c>
      <c r="C401" s="416" t="s">
        <v>826</v>
      </c>
      <c r="D401" s="418" t="s">
        <v>827</v>
      </c>
      <c r="E401" s="76" t="s">
        <v>828</v>
      </c>
      <c r="F401" s="192"/>
      <c r="G401" s="192"/>
      <c r="H401" s="63">
        <f t="shared" si="12"/>
        <v>0</v>
      </c>
      <c r="I401" s="192"/>
      <c r="J401" s="192"/>
      <c r="K401" s="63">
        <f t="shared" si="13"/>
        <v>0</v>
      </c>
      <c r="L401" s="66"/>
    </row>
    <row r="402" spans="2:12">
      <c r="B402" s="390"/>
      <c r="C402" s="392"/>
      <c r="D402" s="394"/>
      <c r="E402" s="64" t="s">
        <v>829</v>
      </c>
      <c r="F402" s="192"/>
      <c r="G402" s="192"/>
      <c r="H402" s="63">
        <f t="shared" si="12"/>
        <v>0</v>
      </c>
      <c r="I402" s="192"/>
      <c r="J402" s="192"/>
      <c r="K402" s="63">
        <f t="shared" si="13"/>
        <v>0</v>
      </c>
      <c r="L402" s="66"/>
    </row>
    <row r="403" spans="2:12">
      <c r="B403" s="390"/>
      <c r="C403" s="392"/>
      <c r="D403" s="395" t="s">
        <v>830</v>
      </c>
      <c r="E403" s="64" t="s">
        <v>828</v>
      </c>
      <c r="F403" s="192">
        <v>89</v>
      </c>
      <c r="G403" s="192">
        <v>4</v>
      </c>
      <c r="H403" s="63">
        <f t="shared" si="12"/>
        <v>93</v>
      </c>
      <c r="I403" s="427" t="s">
        <v>839</v>
      </c>
      <c r="J403" s="428"/>
      <c r="K403" s="63">
        <v>1985973647.22</v>
      </c>
      <c r="L403" s="66"/>
    </row>
    <row r="404" spans="2:12">
      <c r="B404" s="390"/>
      <c r="C404" s="392"/>
      <c r="D404" s="396"/>
      <c r="E404" s="64" t="s">
        <v>829</v>
      </c>
      <c r="F404" s="192"/>
      <c r="G404" s="192"/>
      <c r="H404" s="63">
        <f t="shared" si="12"/>
        <v>0</v>
      </c>
      <c r="I404" s="429"/>
      <c r="J404" s="430"/>
      <c r="K404" s="63">
        <f t="shared" si="13"/>
        <v>0</v>
      </c>
      <c r="L404" s="66"/>
    </row>
    <row r="405" spans="2:12">
      <c r="B405" s="390"/>
      <c r="C405" s="392"/>
      <c r="D405" s="395" t="s">
        <v>831</v>
      </c>
      <c r="E405" s="64" t="s">
        <v>828</v>
      </c>
      <c r="F405" s="192">
        <v>441</v>
      </c>
      <c r="G405" s="192">
        <v>13</v>
      </c>
      <c r="H405" s="63">
        <f t="shared" si="12"/>
        <v>454</v>
      </c>
      <c r="I405" s="429"/>
      <c r="J405" s="430"/>
      <c r="K405" s="63">
        <f t="shared" si="13"/>
        <v>0</v>
      </c>
      <c r="L405" s="66"/>
    </row>
    <row r="406" spans="2:12">
      <c r="B406" s="390"/>
      <c r="C406" s="392"/>
      <c r="D406" s="396"/>
      <c r="E406" s="64" t="s">
        <v>829</v>
      </c>
      <c r="F406" s="192"/>
      <c r="G406" s="192"/>
      <c r="H406" s="63">
        <f t="shared" si="12"/>
        <v>0</v>
      </c>
      <c r="I406" s="429"/>
      <c r="J406" s="430"/>
      <c r="K406" s="63">
        <f t="shared" si="13"/>
        <v>0</v>
      </c>
      <c r="L406" s="66"/>
    </row>
    <row r="407" spans="2:12">
      <c r="B407" s="390"/>
      <c r="C407" s="392"/>
      <c r="D407" s="395" t="s">
        <v>832</v>
      </c>
      <c r="E407" s="64" t="s">
        <v>828</v>
      </c>
      <c r="F407" s="192">
        <v>27</v>
      </c>
      <c r="G407" s="192"/>
      <c r="H407" s="63">
        <f t="shared" si="12"/>
        <v>27</v>
      </c>
      <c r="I407" s="431"/>
      <c r="J407" s="432"/>
      <c r="K407" s="63">
        <f t="shared" si="13"/>
        <v>0</v>
      </c>
      <c r="L407" s="66"/>
    </row>
    <row r="408" spans="2:12">
      <c r="B408" s="390"/>
      <c r="C408" s="392"/>
      <c r="D408" s="396"/>
      <c r="E408" s="64" t="s">
        <v>829</v>
      </c>
      <c r="F408" s="192"/>
      <c r="G408" s="192"/>
      <c r="H408" s="63">
        <f t="shared" si="12"/>
        <v>0</v>
      </c>
      <c r="I408" s="192"/>
      <c r="J408" s="192"/>
      <c r="K408" s="63">
        <f t="shared" si="13"/>
        <v>0</v>
      </c>
      <c r="L408" s="66"/>
    </row>
    <row r="409" spans="2:12">
      <c r="B409" s="390"/>
      <c r="C409" s="392"/>
      <c r="D409" s="395" t="s">
        <v>833</v>
      </c>
      <c r="E409" s="64" t="s">
        <v>828</v>
      </c>
      <c r="F409" s="192"/>
      <c r="G409" s="192"/>
      <c r="H409" s="63">
        <f t="shared" si="12"/>
        <v>0</v>
      </c>
      <c r="I409" s="192"/>
      <c r="J409" s="192"/>
      <c r="K409" s="63">
        <f t="shared" si="13"/>
        <v>0</v>
      </c>
      <c r="L409" s="66"/>
    </row>
    <row r="410" spans="2:12">
      <c r="B410" s="390"/>
      <c r="C410" s="392"/>
      <c r="D410" s="396"/>
      <c r="E410" s="64" t="s">
        <v>829</v>
      </c>
      <c r="F410" s="192"/>
      <c r="G410" s="192"/>
      <c r="H410" s="63">
        <f t="shared" si="12"/>
        <v>0</v>
      </c>
      <c r="I410" s="192"/>
      <c r="J410" s="192"/>
      <c r="K410" s="63">
        <f t="shared" si="13"/>
        <v>0</v>
      </c>
      <c r="L410" s="66"/>
    </row>
    <row r="411" spans="2:12">
      <c r="B411" s="390"/>
      <c r="C411" s="392"/>
      <c r="D411" s="395" t="s">
        <v>834</v>
      </c>
      <c r="E411" s="64" t="s">
        <v>828</v>
      </c>
      <c r="F411" s="192"/>
      <c r="G411" s="192"/>
      <c r="H411" s="63">
        <f t="shared" ref="H411:H474" si="14">F411+G411</f>
        <v>0</v>
      </c>
      <c r="I411" s="192"/>
      <c r="J411" s="192"/>
      <c r="K411" s="63">
        <f t="shared" ref="K411:K474" si="15">I411+J411</f>
        <v>0</v>
      </c>
      <c r="L411" s="66"/>
    </row>
    <row r="412" spans="2:12">
      <c r="B412" s="390"/>
      <c r="C412" s="417"/>
      <c r="D412" s="396"/>
      <c r="E412" s="64" t="s">
        <v>829</v>
      </c>
      <c r="F412" s="192"/>
      <c r="G412" s="192"/>
      <c r="H412" s="63">
        <f t="shared" si="14"/>
        <v>0</v>
      </c>
      <c r="I412" s="192"/>
      <c r="J412" s="192"/>
      <c r="K412" s="63">
        <f t="shared" si="15"/>
        <v>0</v>
      </c>
      <c r="L412" s="66"/>
    </row>
    <row r="413" spans="2:12">
      <c r="B413" s="390"/>
      <c r="C413" s="406" t="s">
        <v>835</v>
      </c>
      <c r="D413" s="395" t="s">
        <v>827</v>
      </c>
      <c r="E413" s="64" t="s">
        <v>828</v>
      </c>
      <c r="F413" s="192"/>
      <c r="G413" s="192"/>
      <c r="H413" s="63">
        <f t="shared" si="14"/>
        <v>0</v>
      </c>
      <c r="I413" s="192"/>
      <c r="J413" s="192"/>
      <c r="K413" s="63">
        <f t="shared" si="15"/>
        <v>0</v>
      </c>
      <c r="L413" s="66"/>
    </row>
    <row r="414" spans="2:12">
      <c r="B414" s="390"/>
      <c r="C414" s="399"/>
      <c r="D414" s="396"/>
      <c r="E414" s="64" t="s">
        <v>829</v>
      </c>
      <c r="F414" s="192"/>
      <c r="G414" s="192"/>
      <c r="H414" s="63">
        <f t="shared" si="14"/>
        <v>0</v>
      </c>
      <c r="I414" s="192"/>
      <c r="J414" s="192"/>
      <c r="K414" s="63">
        <f t="shared" si="15"/>
        <v>0</v>
      </c>
      <c r="L414" s="66"/>
    </row>
    <row r="415" spans="2:12">
      <c r="B415" s="390"/>
      <c r="C415" s="399"/>
      <c r="D415" s="395" t="s">
        <v>830</v>
      </c>
      <c r="E415" s="64" t="s">
        <v>828</v>
      </c>
      <c r="F415" s="192"/>
      <c r="G415" s="192"/>
      <c r="H415" s="63">
        <f t="shared" si="14"/>
        <v>0</v>
      </c>
      <c r="I415" s="192">
        <v>1855094897</v>
      </c>
      <c r="J415" s="192"/>
      <c r="K415" s="63">
        <f t="shared" si="15"/>
        <v>1855094897</v>
      </c>
      <c r="L415" s="66"/>
    </row>
    <row r="416" spans="2:12">
      <c r="B416" s="390"/>
      <c r="C416" s="399"/>
      <c r="D416" s="396"/>
      <c r="E416" s="64" t="s">
        <v>829</v>
      </c>
      <c r="F416" s="192"/>
      <c r="G416" s="192"/>
      <c r="H416" s="63">
        <f t="shared" si="14"/>
        <v>0</v>
      </c>
      <c r="I416" s="192"/>
      <c r="J416" s="192"/>
      <c r="K416" s="63">
        <f t="shared" si="15"/>
        <v>0</v>
      </c>
      <c r="L416" s="66"/>
    </row>
    <row r="417" spans="2:12">
      <c r="B417" s="390"/>
      <c r="C417" s="399"/>
      <c r="D417" s="395" t="s">
        <v>831</v>
      </c>
      <c r="E417" s="64" t="s">
        <v>828</v>
      </c>
      <c r="F417" s="192"/>
      <c r="G417" s="192"/>
      <c r="H417" s="63">
        <f t="shared" si="14"/>
        <v>0</v>
      </c>
      <c r="I417" s="192"/>
      <c r="J417" s="192"/>
      <c r="K417" s="63">
        <f t="shared" si="15"/>
        <v>0</v>
      </c>
      <c r="L417" s="66"/>
    </row>
    <row r="418" spans="2:12">
      <c r="B418" s="390"/>
      <c r="C418" s="399"/>
      <c r="D418" s="396"/>
      <c r="E418" s="64" t="s">
        <v>829</v>
      </c>
      <c r="F418" s="192"/>
      <c r="G418" s="192"/>
      <c r="H418" s="63">
        <f t="shared" si="14"/>
        <v>0</v>
      </c>
      <c r="I418" s="192"/>
      <c r="J418" s="192"/>
      <c r="K418" s="63">
        <f t="shared" si="15"/>
        <v>0</v>
      </c>
      <c r="L418" s="66"/>
    </row>
    <row r="419" spans="2:12">
      <c r="B419" s="391"/>
      <c r="C419" s="407"/>
      <c r="D419" s="75" t="s">
        <v>832</v>
      </c>
      <c r="E419" s="64" t="s">
        <v>828</v>
      </c>
      <c r="F419" s="192"/>
      <c r="G419" s="192"/>
      <c r="H419" s="63">
        <f t="shared" si="14"/>
        <v>0</v>
      </c>
      <c r="I419" s="192"/>
      <c r="J419" s="192"/>
      <c r="K419" s="63">
        <f t="shared" si="15"/>
        <v>0</v>
      </c>
      <c r="L419" s="66"/>
    </row>
    <row r="420" spans="2:12">
      <c r="B420" s="405" t="s">
        <v>733</v>
      </c>
      <c r="C420" s="416" t="s">
        <v>826</v>
      </c>
      <c r="D420" s="418" t="s">
        <v>827</v>
      </c>
      <c r="E420" s="76" t="s">
        <v>828</v>
      </c>
      <c r="F420" s="192"/>
      <c r="G420" s="192"/>
      <c r="H420" s="63">
        <f t="shared" si="14"/>
        <v>0</v>
      </c>
      <c r="I420" s="192"/>
      <c r="J420" s="192"/>
      <c r="K420" s="63">
        <f t="shared" si="15"/>
        <v>0</v>
      </c>
      <c r="L420" s="66"/>
    </row>
    <row r="421" spans="2:12">
      <c r="B421" s="390"/>
      <c r="C421" s="392"/>
      <c r="D421" s="394"/>
      <c r="E421" s="64" t="s">
        <v>829</v>
      </c>
      <c r="F421" s="192"/>
      <c r="G421" s="192"/>
      <c r="H421" s="63">
        <f t="shared" si="14"/>
        <v>0</v>
      </c>
      <c r="I421" s="192"/>
      <c r="J421" s="192"/>
      <c r="K421" s="63">
        <f t="shared" si="15"/>
        <v>0</v>
      </c>
      <c r="L421" s="66"/>
    </row>
    <row r="422" spans="2:12">
      <c r="B422" s="390"/>
      <c r="C422" s="392"/>
      <c r="D422" s="395" t="s">
        <v>830</v>
      </c>
      <c r="E422" s="64" t="s">
        <v>828</v>
      </c>
      <c r="F422" s="192"/>
      <c r="G422" s="192"/>
      <c r="H422" s="63">
        <f t="shared" si="14"/>
        <v>0</v>
      </c>
      <c r="I422" s="192"/>
      <c r="J422" s="192"/>
      <c r="K422" s="63">
        <f t="shared" si="15"/>
        <v>0</v>
      </c>
      <c r="L422" s="66"/>
    </row>
    <row r="423" spans="2:12">
      <c r="B423" s="390"/>
      <c r="C423" s="392"/>
      <c r="D423" s="396"/>
      <c r="E423" s="64" t="s">
        <v>829</v>
      </c>
      <c r="F423" s="192"/>
      <c r="G423" s="192"/>
      <c r="H423" s="63">
        <f t="shared" si="14"/>
        <v>0</v>
      </c>
      <c r="I423" s="192"/>
      <c r="J423" s="192"/>
      <c r="K423" s="63">
        <f t="shared" si="15"/>
        <v>0</v>
      </c>
      <c r="L423" s="66"/>
    </row>
    <row r="424" spans="2:12">
      <c r="B424" s="390"/>
      <c r="C424" s="392"/>
      <c r="D424" s="395" t="s">
        <v>831</v>
      </c>
      <c r="E424" s="64" t="s">
        <v>828</v>
      </c>
      <c r="F424" s="192"/>
      <c r="G424" s="192"/>
      <c r="H424" s="63">
        <f t="shared" si="14"/>
        <v>0</v>
      </c>
      <c r="I424" s="192"/>
      <c r="J424" s="192"/>
      <c r="K424" s="63">
        <f t="shared" si="15"/>
        <v>0</v>
      </c>
      <c r="L424" s="66"/>
    </row>
    <row r="425" spans="2:12">
      <c r="B425" s="390"/>
      <c r="C425" s="392"/>
      <c r="D425" s="396"/>
      <c r="E425" s="64" t="s">
        <v>829</v>
      </c>
      <c r="F425" s="192"/>
      <c r="G425" s="192"/>
      <c r="H425" s="63">
        <f t="shared" si="14"/>
        <v>0</v>
      </c>
      <c r="I425" s="192"/>
      <c r="J425" s="192"/>
      <c r="K425" s="63">
        <f t="shared" si="15"/>
        <v>0</v>
      </c>
      <c r="L425" s="66"/>
    </row>
    <row r="426" spans="2:12">
      <c r="B426" s="390"/>
      <c r="C426" s="392"/>
      <c r="D426" s="395" t="s">
        <v>832</v>
      </c>
      <c r="E426" s="64" t="s">
        <v>828</v>
      </c>
      <c r="F426" s="192"/>
      <c r="G426" s="192"/>
      <c r="H426" s="63">
        <f t="shared" si="14"/>
        <v>0</v>
      </c>
      <c r="I426" s="192"/>
      <c r="J426" s="192"/>
      <c r="K426" s="63">
        <f t="shared" si="15"/>
        <v>0</v>
      </c>
      <c r="L426" s="66"/>
    </row>
    <row r="427" spans="2:12">
      <c r="B427" s="390"/>
      <c r="C427" s="392"/>
      <c r="D427" s="396"/>
      <c r="E427" s="64" t="s">
        <v>829</v>
      </c>
      <c r="F427" s="192"/>
      <c r="G427" s="192"/>
      <c r="H427" s="63">
        <f t="shared" si="14"/>
        <v>0</v>
      </c>
      <c r="I427" s="192"/>
      <c r="J427" s="192"/>
      <c r="K427" s="63">
        <f t="shared" si="15"/>
        <v>0</v>
      </c>
      <c r="L427" s="66"/>
    </row>
    <row r="428" spans="2:12">
      <c r="B428" s="390"/>
      <c r="C428" s="392"/>
      <c r="D428" s="395" t="s">
        <v>833</v>
      </c>
      <c r="E428" s="64" t="s">
        <v>828</v>
      </c>
      <c r="F428" s="192"/>
      <c r="G428" s="192"/>
      <c r="H428" s="63">
        <f t="shared" si="14"/>
        <v>0</v>
      </c>
      <c r="I428" s="192"/>
      <c r="J428" s="192"/>
      <c r="K428" s="63">
        <f t="shared" si="15"/>
        <v>0</v>
      </c>
      <c r="L428" s="66"/>
    </row>
    <row r="429" spans="2:12">
      <c r="B429" s="390"/>
      <c r="C429" s="417"/>
      <c r="D429" s="396"/>
      <c r="E429" s="64" t="s">
        <v>829</v>
      </c>
      <c r="F429" s="192"/>
      <c r="G429" s="192"/>
      <c r="H429" s="63">
        <f t="shared" si="14"/>
        <v>0</v>
      </c>
      <c r="I429" s="192"/>
      <c r="J429" s="192"/>
      <c r="K429" s="63">
        <f t="shared" si="15"/>
        <v>0</v>
      </c>
      <c r="L429" s="66"/>
    </row>
    <row r="430" spans="2:12">
      <c r="B430" s="391"/>
      <c r="C430" s="77" t="s">
        <v>835</v>
      </c>
      <c r="D430" s="75" t="s">
        <v>831</v>
      </c>
      <c r="E430" s="64" t="s">
        <v>828</v>
      </c>
      <c r="F430" s="192"/>
      <c r="G430" s="192"/>
      <c r="H430" s="63">
        <f t="shared" si="14"/>
        <v>0</v>
      </c>
      <c r="I430" s="192"/>
      <c r="J430" s="192"/>
      <c r="K430" s="63">
        <f t="shared" si="15"/>
        <v>0</v>
      </c>
      <c r="L430" s="66"/>
    </row>
    <row r="431" spans="2:12" ht="28.8">
      <c r="B431" s="155" t="s">
        <v>742</v>
      </c>
      <c r="C431" s="78" t="s">
        <v>826</v>
      </c>
      <c r="D431" s="79"/>
      <c r="E431" s="80" t="s">
        <v>828</v>
      </c>
      <c r="F431" s="192">
        <v>2</v>
      </c>
      <c r="G431" s="192"/>
      <c r="H431" s="63">
        <f t="shared" si="14"/>
        <v>2</v>
      </c>
      <c r="I431" s="192">
        <v>103154128</v>
      </c>
      <c r="J431" s="192"/>
      <c r="K431" s="63">
        <f t="shared" si="15"/>
        <v>103154128</v>
      </c>
      <c r="L431" s="66"/>
    </row>
    <row r="432" spans="2:12">
      <c r="B432" s="405" t="s">
        <v>672</v>
      </c>
      <c r="C432" s="416" t="s">
        <v>826</v>
      </c>
      <c r="D432" s="418" t="s">
        <v>827</v>
      </c>
      <c r="E432" s="76" t="s">
        <v>828</v>
      </c>
      <c r="F432" s="192"/>
      <c r="G432" s="192"/>
      <c r="H432" s="63">
        <f t="shared" si="14"/>
        <v>0</v>
      </c>
      <c r="I432" s="192"/>
      <c r="J432" s="192"/>
      <c r="K432" s="63">
        <f t="shared" si="15"/>
        <v>0</v>
      </c>
      <c r="L432" s="66"/>
    </row>
    <row r="433" spans="2:12">
      <c r="B433" s="390"/>
      <c r="C433" s="392"/>
      <c r="D433" s="394"/>
      <c r="E433" s="64" t="s">
        <v>829</v>
      </c>
      <c r="F433" s="192"/>
      <c r="G433" s="192"/>
      <c r="H433" s="63">
        <f t="shared" si="14"/>
        <v>0</v>
      </c>
      <c r="I433" s="192"/>
      <c r="J433" s="192"/>
      <c r="K433" s="63">
        <f t="shared" si="15"/>
        <v>0</v>
      </c>
      <c r="L433" s="66"/>
    </row>
    <row r="434" spans="2:12">
      <c r="B434" s="390"/>
      <c r="C434" s="392"/>
      <c r="D434" s="395" t="s">
        <v>830</v>
      </c>
      <c r="E434" s="64" t="s">
        <v>828</v>
      </c>
      <c r="F434" s="192">
        <v>364</v>
      </c>
      <c r="G434" s="192">
        <v>16</v>
      </c>
      <c r="H434" s="63">
        <f t="shared" si="14"/>
        <v>380</v>
      </c>
      <c r="I434" s="192">
        <v>4282764313</v>
      </c>
      <c r="J434" s="192">
        <v>1078870774</v>
      </c>
      <c r="K434" s="63">
        <f t="shared" si="15"/>
        <v>5361635087</v>
      </c>
      <c r="L434" s="66"/>
    </row>
    <row r="435" spans="2:12">
      <c r="B435" s="390"/>
      <c r="C435" s="392"/>
      <c r="D435" s="396"/>
      <c r="E435" s="64" t="s">
        <v>829</v>
      </c>
      <c r="F435" s="260">
        <v>8</v>
      </c>
      <c r="G435" s="192"/>
      <c r="H435" s="63">
        <f t="shared" si="14"/>
        <v>8</v>
      </c>
      <c r="I435" s="192">
        <v>633138625</v>
      </c>
      <c r="J435" s="192"/>
      <c r="K435" s="63">
        <f t="shared" si="15"/>
        <v>633138625</v>
      </c>
      <c r="L435" s="66"/>
    </row>
    <row r="436" spans="2:12">
      <c r="B436" s="390"/>
      <c r="C436" s="392"/>
      <c r="D436" s="395" t="s">
        <v>831</v>
      </c>
      <c r="E436" s="64" t="s">
        <v>828</v>
      </c>
      <c r="F436" s="192"/>
      <c r="G436" s="192"/>
      <c r="H436" s="63">
        <f t="shared" si="14"/>
        <v>0</v>
      </c>
      <c r="I436" s="192"/>
      <c r="J436" s="192"/>
      <c r="K436" s="63">
        <f t="shared" si="15"/>
        <v>0</v>
      </c>
      <c r="L436" s="66"/>
    </row>
    <row r="437" spans="2:12">
      <c r="B437" s="390"/>
      <c r="C437" s="392"/>
      <c r="D437" s="396"/>
      <c r="E437" s="64" t="s">
        <v>829</v>
      </c>
      <c r="F437" s="192"/>
      <c r="G437" s="192"/>
      <c r="H437" s="63">
        <f t="shared" si="14"/>
        <v>0</v>
      </c>
      <c r="I437" s="192"/>
      <c r="J437" s="192"/>
      <c r="K437" s="63">
        <f t="shared" si="15"/>
        <v>0</v>
      </c>
      <c r="L437" s="66"/>
    </row>
    <row r="438" spans="2:12">
      <c r="B438" s="390"/>
      <c r="C438" s="392"/>
      <c r="D438" s="395" t="s">
        <v>832</v>
      </c>
      <c r="E438" s="64" t="s">
        <v>828</v>
      </c>
      <c r="F438" s="192"/>
      <c r="G438" s="192"/>
      <c r="H438" s="63">
        <f t="shared" si="14"/>
        <v>0</v>
      </c>
      <c r="I438" s="192"/>
      <c r="J438" s="192"/>
      <c r="K438" s="63">
        <f t="shared" si="15"/>
        <v>0</v>
      </c>
      <c r="L438" s="66"/>
    </row>
    <row r="439" spans="2:12">
      <c r="B439" s="390"/>
      <c r="C439" s="392"/>
      <c r="D439" s="396"/>
      <c r="E439" s="64" t="s">
        <v>829</v>
      </c>
      <c r="F439" s="192"/>
      <c r="G439" s="192"/>
      <c r="H439" s="63">
        <f t="shared" si="14"/>
        <v>0</v>
      </c>
      <c r="I439" s="192"/>
      <c r="J439" s="192"/>
      <c r="K439" s="63">
        <f t="shared" si="15"/>
        <v>0</v>
      </c>
      <c r="L439" s="66"/>
    </row>
    <row r="440" spans="2:12">
      <c r="B440" s="390"/>
      <c r="C440" s="392"/>
      <c r="D440" s="395" t="s">
        <v>833</v>
      </c>
      <c r="E440" s="64" t="s">
        <v>828</v>
      </c>
      <c r="F440" s="192"/>
      <c r="G440" s="192"/>
      <c r="H440" s="63">
        <f t="shared" si="14"/>
        <v>0</v>
      </c>
      <c r="I440" s="192"/>
      <c r="J440" s="192"/>
      <c r="K440" s="63">
        <f t="shared" si="15"/>
        <v>0</v>
      </c>
      <c r="L440" s="66"/>
    </row>
    <row r="441" spans="2:12">
      <c r="B441" s="390"/>
      <c r="C441" s="392"/>
      <c r="D441" s="396"/>
      <c r="E441" s="64" t="s">
        <v>829</v>
      </c>
      <c r="F441" s="192"/>
      <c r="G441" s="192"/>
      <c r="H441" s="63">
        <f t="shared" si="14"/>
        <v>0</v>
      </c>
      <c r="I441" s="192"/>
      <c r="J441" s="192"/>
      <c r="K441" s="63">
        <f t="shared" si="15"/>
        <v>0</v>
      </c>
      <c r="L441" s="66"/>
    </row>
    <row r="442" spans="2:12">
      <c r="B442" s="391"/>
      <c r="C442" s="417"/>
      <c r="D442" s="75" t="s">
        <v>834</v>
      </c>
      <c r="E442" s="64" t="s">
        <v>828</v>
      </c>
      <c r="F442" s="192"/>
      <c r="G442" s="192"/>
      <c r="H442" s="63">
        <f t="shared" si="14"/>
        <v>0</v>
      </c>
      <c r="I442" s="192"/>
      <c r="J442" s="192"/>
      <c r="K442" s="63">
        <f t="shared" si="15"/>
        <v>0</v>
      </c>
      <c r="L442" s="66"/>
    </row>
    <row r="443" spans="2:12">
      <c r="B443" s="405" t="s">
        <v>676</v>
      </c>
      <c r="C443" s="416" t="s">
        <v>826</v>
      </c>
      <c r="D443" s="418" t="s">
        <v>840</v>
      </c>
      <c r="E443" s="76" t="s">
        <v>828</v>
      </c>
      <c r="F443" s="192">
        <v>28</v>
      </c>
      <c r="G443" s="192">
        <v>2</v>
      </c>
      <c r="H443" s="63">
        <f t="shared" si="14"/>
        <v>30</v>
      </c>
      <c r="I443" s="192">
        <v>643095655</v>
      </c>
      <c r="J443" s="192">
        <v>22346336</v>
      </c>
      <c r="K443" s="63">
        <f t="shared" si="15"/>
        <v>665441991</v>
      </c>
      <c r="L443" s="66"/>
    </row>
    <row r="444" spans="2:12">
      <c r="B444" s="390"/>
      <c r="C444" s="392"/>
      <c r="D444" s="394"/>
      <c r="E444" s="64" t="s">
        <v>829</v>
      </c>
      <c r="F444" s="192">
        <v>14</v>
      </c>
      <c r="G444" s="192">
        <v>2</v>
      </c>
      <c r="H444" s="63">
        <f t="shared" si="14"/>
        <v>16</v>
      </c>
      <c r="I444" s="192">
        <v>341218450</v>
      </c>
      <c r="J444" s="192">
        <v>55347643</v>
      </c>
      <c r="K444" s="63">
        <f t="shared" si="15"/>
        <v>396566093</v>
      </c>
      <c r="L444" s="66"/>
    </row>
    <row r="445" spans="2:12">
      <c r="B445" s="390"/>
      <c r="C445" s="392"/>
      <c r="D445" s="75" t="s">
        <v>830</v>
      </c>
      <c r="E445" s="64" t="s">
        <v>828</v>
      </c>
      <c r="F445" s="192">
        <v>53</v>
      </c>
      <c r="G445" s="192">
        <v>2</v>
      </c>
      <c r="H445" s="63">
        <f t="shared" si="14"/>
        <v>55</v>
      </c>
      <c r="I445" s="192">
        <v>511652609</v>
      </c>
      <c r="J445" s="192">
        <v>14846701</v>
      </c>
      <c r="K445" s="63">
        <f t="shared" si="15"/>
        <v>526499310</v>
      </c>
      <c r="L445" s="66"/>
    </row>
    <row r="446" spans="2:12">
      <c r="B446" s="390"/>
      <c r="C446" s="392"/>
      <c r="D446" s="395" t="s">
        <v>831</v>
      </c>
      <c r="E446" s="64" t="s">
        <v>828</v>
      </c>
      <c r="F446" s="192">
        <v>160</v>
      </c>
      <c r="G446" s="192">
        <v>7</v>
      </c>
      <c r="H446" s="63">
        <f t="shared" si="14"/>
        <v>167</v>
      </c>
      <c r="I446" s="192">
        <v>852885154</v>
      </c>
      <c r="J446" s="192">
        <v>33845519</v>
      </c>
      <c r="K446" s="63">
        <f t="shared" si="15"/>
        <v>886730673</v>
      </c>
      <c r="L446" s="66"/>
    </row>
    <row r="447" spans="2:12">
      <c r="B447" s="390"/>
      <c r="C447" s="392"/>
      <c r="D447" s="396"/>
      <c r="E447" s="64" t="s">
        <v>829</v>
      </c>
      <c r="F447" s="192"/>
      <c r="G447" s="192">
        <v>1</v>
      </c>
      <c r="H447" s="63">
        <f t="shared" si="14"/>
        <v>1</v>
      </c>
      <c r="I447" s="192"/>
      <c r="J447" s="192">
        <v>4791496</v>
      </c>
      <c r="K447" s="63">
        <f t="shared" si="15"/>
        <v>4791496</v>
      </c>
      <c r="L447" s="66"/>
    </row>
    <row r="448" spans="2:12">
      <c r="B448" s="390"/>
      <c r="C448" s="392"/>
      <c r="D448" s="395" t="s">
        <v>832</v>
      </c>
      <c r="E448" s="64" t="s">
        <v>828</v>
      </c>
      <c r="F448" s="192">
        <v>59</v>
      </c>
      <c r="G448" s="192">
        <v>4</v>
      </c>
      <c r="H448" s="63">
        <f t="shared" si="14"/>
        <v>63</v>
      </c>
      <c r="I448" s="192">
        <v>118689128</v>
      </c>
      <c r="J448" s="192">
        <v>8255209</v>
      </c>
      <c r="K448" s="63">
        <f t="shared" si="15"/>
        <v>126944337</v>
      </c>
      <c r="L448" s="66"/>
    </row>
    <row r="449" spans="2:12">
      <c r="B449" s="390"/>
      <c r="C449" s="417"/>
      <c r="D449" s="396"/>
      <c r="E449" s="64" t="s">
        <v>829</v>
      </c>
      <c r="F449" s="192"/>
      <c r="G449" s="192"/>
      <c r="H449" s="63">
        <f t="shared" si="14"/>
        <v>0</v>
      </c>
      <c r="I449" s="192"/>
      <c r="J449" s="192"/>
      <c r="K449" s="63">
        <f t="shared" si="15"/>
        <v>0</v>
      </c>
      <c r="L449" s="66"/>
    </row>
    <row r="450" spans="2:12">
      <c r="B450" s="390"/>
      <c r="C450" s="406" t="s">
        <v>835</v>
      </c>
      <c r="D450" s="75" t="s">
        <v>830</v>
      </c>
      <c r="E450" s="64" t="s">
        <v>828</v>
      </c>
      <c r="F450" s="192"/>
      <c r="G450" s="192"/>
      <c r="H450" s="63">
        <f t="shared" si="14"/>
        <v>0</v>
      </c>
      <c r="I450" s="192"/>
      <c r="J450" s="192"/>
      <c r="K450" s="63">
        <f t="shared" si="15"/>
        <v>0</v>
      </c>
      <c r="L450" s="66"/>
    </row>
    <row r="451" spans="2:12">
      <c r="B451" s="390"/>
      <c r="C451" s="399"/>
      <c r="D451" s="75" t="s">
        <v>831</v>
      </c>
      <c r="E451" s="64" t="s">
        <v>828</v>
      </c>
      <c r="F451" s="192"/>
      <c r="G451" s="192"/>
      <c r="H451" s="63">
        <f t="shared" si="14"/>
        <v>0</v>
      </c>
      <c r="I451" s="192"/>
      <c r="J451" s="192"/>
      <c r="K451" s="63">
        <f t="shared" si="15"/>
        <v>0</v>
      </c>
      <c r="L451" s="66"/>
    </row>
    <row r="452" spans="2:12">
      <c r="B452" s="391"/>
      <c r="C452" s="407"/>
      <c r="D452" s="75" t="s">
        <v>832</v>
      </c>
      <c r="E452" s="64" t="s">
        <v>828</v>
      </c>
      <c r="F452" s="192"/>
      <c r="G452" s="192"/>
      <c r="H452" s="63">
        <f t="shared" si="14"/>
        <v>0</v>
      </c>
      <c r="I452" s="192"/>
      <c r="J452" s="192"/>
      <c r="K452" s="63">
        <f t="shared" si="15"/>
        <v>0</v>
      </c>
      <c r="L452" s="66"/>
    </row>
    <row r="453" spans="2:12">
      <c r="B453" s="405" t="s">
        <v>755</v>
      </c>
      <c r="C453" s="422" t="s">
        <v>826</v>
      </c>
      <c r="D453" s="425" t="s">
        <v>827</v>
      </c>
      <c r="E453" s="80" t="s">
        <v>828</v>
      </c>
      <c r="F453" s="192"/>
      <c r="G453" s="192"/>
      <c r="H453" s="63">
        <f t="shared" si="14"/>
        <v>0</v>
      </c>
      <c r="I453" s="192"/>
      <c r="J453" s="192"/>
      <c r="K453" s="63">
        <f t="shared" si="15"/>
        <v>0</v>
      </c>
      <c r="L453" s="66"/>
    </row>
    <row r="454" spans="2:12">
      <c r="B454" s="390"/>
      <c r="C454" s="423"/>
      <c r="D454" s="426"/>
      <c r="E454" s="64" t="s">
        <v>829</v>
      </c>
      <c r="F454" s="192"/>
      <c r="G454" s="192"/>
      <c r="H454" s="63">
        <f t="shared" si="14"/>
        <v>0</v>
      </c>
      <c r="I454" s="192"/>
      <c r="J454" s="192"/>
      <c r="K454" s="63">
        <f t="shared" si="15"/>
        <v>0</v>
      </c>
      <c r="L454" s="66"/>
    </row>
    <row r="455" spans="2:12">
      <c r="B455" s="390"/>
      <c r="C455" s="423"/>
      <c r="D455" s="395" t="s">
        <v>830</v>
      </c>
      <c r="E455" s="64" t="s">
        <v>828</v>
      </c>
      <c r="F455" s="192">
        <v>1</v>
      </c>
      <c r="G455" s="192">
        <v>1</v>
      </c>
      <c r="H455" s="63">
        <f t="shared" si="14"/>
        <v>2</v>
      </c>
      <c r="I455" s="192">
        <v>14526014.599999998</v>
      </c>
      <c r="J455" s="192">
        <v>9000639</v>
      </c>
      <c r="K455" s="63">
        <f t="shared" si="15"/>
        <v>23526653.599999998</v>
      </c>
      <c r="L455" s="66"/>
    </row>
    <row r="456" spans="2:12">
      <c r="B456" s="390"/>
      <c r="C456" s="423"/>
      <c r="D456" s="396"/>
      <c r="E456" s="64" t="s">
        <v>828</v>
      </c>
      <c r="F456" s="192"/>
      <c r="G456" s="192"/>
      <c r="H456" s="63">
        <f t="shared" si="14"/>
        <v>0</v>
      </c>
      <c r="I456" s="192"/>
      <c r="J456" s="192"/>
      <c r="K456" s="63">
        <f t="shared" si="15"/>
        <v>0</v>
      </c>
      <c r="L456" s="66"/>
    </row>
    <row r="457" spans="2:12">
      <c r="B457" s="391"/>
      <c r="C457" s="424"/>
      <c r="D457" s="75" t="s">
        <v>832</v>
      </c>
      <c r="E457" s="64" t="s">
        <v>828</v>
      </c>
      <c r="F457" s="192">
        <v>1</v>
      </c>
      <c r="G457" s="192"/>
      <c r="H457" s="63">
        <f t="shared" si="14"/>
        <v>1</v>
      </c>
      <c r="I457" s="192">
        <v>9695278</v>
      </c>
      <c r="J457" s="192"/>
      <c r="K457" s="63">
        <f t="shared" si="15"/>
        <v>9695278</v>
      </c>
      <c r="L457" s="66"/>
    </row>
    <row r="458" spans="2:12">
      <c r="B458" s="405" t="s">
        <v>751</v>
      </c>
      <c r="C458" s="416" t="s">
        <v>826</v>
      </c>
      <c r="D458" s="418" t="s">
        <v>827</v>
      </c>
      <c r="E458" s="76" t="s">
        <v>828</v>
      </c>
      <c r="F458" s="192"/>
      <c r="G458" s="192"/>
      <c r="H458" s="63">
        <f t="shared" si="14"/>
        <v>0</v>
      </c>
      <c r="I458" s="192"/>
      <c r="J458" s="192"/>
      <c r="K458" s="63">
        <f t="shared" si="15"/>
        <v>0</v>
      </c>
      <c r="L458" s="66"/>
    </row>
    <row r="459" spans="2:12">
      <c r="B459" s="390"/>
      <c r="C459" s="392"/>
      <c r="D459" s="394"/>
      <c r="E459" s="64" t="s">
        <v>829</v>
      </c>
      <c r="F459" s="192"/>
      <c r="G459" s="192"/>
      <c r="H459" s="63">
        <f t="shared" si="14"/>
        <v>0</v>
      </c>
      <c r="I459" s="192"/>
      <c r="J459" s="192"/>
      <c r="K459" s="63">
        <f t="shared" si="15"/>
        <v>0</v>
      </c>
      <c r="L459" s="66"/>
    </row>
    <row r="460" spans="2:12">
      <c r="B460" s="390"/>
      <c r="C460" s="392"/>
      <c r="D460" s="395" t="s">
        <v>830</v>
      </c>
      <c r="E460" s="64" t="s">
        <v>828</v>
      </c>
      <c r="F460" s="192"/>
      <c r="G460" s="192"/>
      <c r="H460" s="63">
        <f t="shared" si="14"/>
        <v>0</v>
      </c>
      <c r="I460" s="192"/>
      <c r="J460" s="192"/>
      <c r="K460" s="63">
        <f t="shared" si="15"/>
        <v>0</v>
      </c>
      <c r="L460" s="66"/>
    </row>
    <row r="461" spans="2:12">
      <c r="B461" s="390"/>
      <c r="C461" s="392"/>
      <c r="D461" s="396"/>
      <c r="E461" s="64" t="s">
        <v>829</v>
      </c>
      <c r="F461" s="192"/>
      <c r="G461" s="192"/>
      <c r="H461" s="63">
        <f t="shared" si="14"/>
        <v>0</v>
      </c>
      <c r="I461" s="192"/>
      <c r="J461" s="192"/>
      <c r="K461" s="63">
        <f t="shared" si="15"/>
        <v>0</v>
      </c>
      <c r="L461" s="66"/>
    </row>
    <row r="462" spans="2:12">
      <c r="B462" s="390"/>
      <c r="C462" s="392"/>
      <c r="D462" s="395" t="s">
        <v>831</v>
      </c>
      <c r="E462" s="64" t="s">
        <v>828</v>
      </c>
      <c r="F462" s="192"/>
      <c r="G462" s="192"/>
      <c r="H462" s="63">
        <f t="shared" si="14"/>
        <v>0</v>
      </c>
      <c r="I462" s="192"/>
      <c r="J462" s="192"/>
      <c r="K462" s="63">
        <f t="shared" si="15"/>
        <v>0</v>
      </c>
      <c r="L462" s="66"/>
    </row>
    <row r="463" spans="2:12">
      <c r="B463" s="390"/>
      <c r="C463" s="392"/>
      <c r="D463" s="396"/>
      <c r="E463" s="64" t="s">
        <v>829</v>
      </c>
      <c r="F463" s="192"/>
      <c r="G463" s="192"/>
      <c r="H463" s="63">
        <f t="shared" si="14"/>
        <v>0</v>
      </c>
      <c r="I463" s="192"/>
      <c r="J463" s="192"/>
      <c r="K463" s="63">
        <f t="shared" si="15"/>
        <v>0</v>
      </c>
      <c r="L463" s="66"/>
    </row>
    <row r="464" spans="2:12">
      <c r="B464" s="391"/>
      <c r="C464" s="417"/>
      <c r="D464" s="75" t="s">
        <v>832</v>
      </c>
      <c r="E464" s="64" t="s">
        <v>828</v>
      </c>
      <c r="F464" s="192"/>
      <c r="G464" s="192"/>
      <c r="H464" s="63">
        <f t="shared" si="14"/>
        <v>0</v>
      </c>
      <c r="I464" s="192"/>
      <c r="J464" s="192"/>
      <c r="K464" s="63">
        <f t="shared" si="15"/>
        <v>0</v>
      </c>
      <c r="L464" s="66"/>
    </row>
    <row r="465" spans="2:12">
      <c r="B465" s="405" t="s">
        <v>722</v>
      </c>
      <c r="C465" s="416" t="s">
        <v>826</v>
      </c>
      <c r="D465" s="418" t="s">
        <v>827</v>
      </c>
      <c r="E465" s="76" t="s">
        <v>828</v>
      </c>
      <c r="F465" s="261"/>
      <c r="G465" s="261"/>
      <c r="H465" s="63">
        <f t="shared" si="14"/>
        <v>0</v>
      </c>
      <c r="I465" s="261"/>
      <c r="J465" s="192"/>
      <c r="K465" s="63">
        <f t="shared" si="15"/>
        <v>0</v>
      </c>
      <c r="L465" s="66"/>
    </row>
    <row r="466" spans="2:12">
      <c r="B466" s="390"/>
      <c r="C466" s="392"/>
      <c r="D466" s="394"/>
      <c r="E466" s="64" t="s">
        <v>829</v>
      </c>
      <c r="F466" s="261"/>
      <c r="G466" s="261"/>
      <c r="H466" s="63">
        <f t="shared" si="14"/>
        <v>0</v>
      </c>
      <c r="I466" s="261"/>
      <c r="J466" s="192"/>
      <c r="K466" s="63">
        <f t="shared" si="15"/>
        <v>0</v>
      </c>
      <c r="L466" s="66"/>
    </row>
    <row r="467" spans="2:12">
      <c r="B467" s="390"/>
      <c r="C467" s="392"/>
      <c r="D467" s="395" t="s">
        <v>831</v>
      </c>
      <c r="E467" s="64" t="s">
        <v>828</v>
      </c>
      <c r="F467" s="261">
        <v>1</v>
      </c>
      <c r="G467" s="261"/>
      <c r="H467" s="63">
        <f t="shared" si="14"/>
        <v>1</v>
      </c>
      <c r="I467" s="261">
        <v>5626407</v>
      </c>
      <c r="J467" s="192"/>
      <c r="K467" s="63">
        <f t="shared" si="15"/>
        <v>5626407</v>
      </c>
      <c r="L467" s="66"/>
    </row>
    <row r="468" spans="2:12">
      <c r="B468" s="390"/>
      <c r="C468" s="392"/>
      <c r="D468" s="396"/>
      <c r="E468" s="64" t="s">
        <v>829</v>
      </c>
      <c r="F468" s="261"/>
      <c r="G468" s="261"/>
      <c r="H468" s="63">
        <f t="shared" si="14"/>
        <v>0</v>
      </c>
      <c r="I468" s="261"/>
      <c r="J468" s="192"/>
      <c r="K468" s="63">
        <f t="shared" si="15"/>
        <v>0</v>
      </c>
      <c r="L468" s="66"/>
    </row>
    <row r="469" spans="2:12">
      <c r="B469" s="390"/>
      <c r="C469" s="417"/>
      <c r="D469" s="75" t="s">
        <v>834</v>
      </c>
      <c r="E469" s="64" t="s">
        <v>828</v>
      </c>
      <c r="F469" s="261"/>
      <c r="G469" s="261"/>
      <c r="H469" s="63">
        <f t="shared" si="14"/>
        <v>0</v>
      </c>
      <c r="I469" s="261"/>
      <c r="J469" s="192"/>
      <c r="K469" s="63">
        <f t="shared" si="15"/>
        <v>0</v>
      </c>
      <c r="L469" s="66"/>
    </row>
    <row r="470" spans="2:12">
      <c r="B470" s="390"/>
      <c r="C470" s="406" t="s">
        <v>835</v>
      </c>
      <c r="D470" s="75" t="s">
        <v>831</v>
      </c>
      <c r="E470" s="64" t="s">
        <v>828</v>
      </c>
      <c r="F470" s="261"/>
      <c r="G470" s="261"/>
      <c r="H470" s="63">
        <f t="shared" si="14"/>
        <v>0</v>
      </c>
      <c r="I470" s="192"/>
      <c r="J470" s="192"/>
      <c r="K470" s="63">
        <f t="shared" si="15"/>
        <v>0</v>
      </c>
      <c r="L470" s="66"/>
    </row>
    <row r="471" spans="2:12">
      <c r="B471" s="391"/>
      <c r="C471" s="407"/>
      <c r="D471" s="75" t="s">
        <v>832</v>
      </c>
      <c r="E471" s="64" t="s">
        <v>828</v>
      </c>
      <c r="F471" s="261"/>
      <c r="G471" s="261"/>
      <c r="H471" s="63">
        <f t="shared" si="14"/>
        <v>0</v>
      </c>
      <c r="I471" s="192"/>
      <c r="J471" s="192"/>
      <c r="K471" s="63">
        <f t="shared" si="15"/>
        <v>0</v>
      </c>
      <c r="L471" s="66"/>
    </row>
    <row r="472" spans="2:12">
      <c r="B472" s="390" t="s">
        <v>664</v>
      </c>
      <c r="C472" s="392"/>
      <c r="D472" s="395" t="s">
        <v>830</v>
      </c>
      <c r="E472" s="64" t="s">
        <v>828</v>
      </c>
      <c r="F472" s="192"/>
      <c r="G472" s="192"/>
      <c r="H472" s="63">
        <f t="shared" si="14"/>
        <v>0</v>
      </c>
      <c r="I472" s="192"/>
      <c r="J472" s="192"/>
      <c r="K472" s="63">
        <f t="shared" si="15"/>
        <v>0</v>
      </c>
      <c r="L472" s="65"/>
    </row>
    <row r="473" spans="2:12">
      <c r="B473" s="390"/>
      <c r="C473" s="392"/>
      <c r="D473" s="396"/>
      <c r="E473" s="64" t="s">
        <v>829</v>
      </c>
      <c r="F473" s="192"/>
      <c r="G473" s="192"/>
      <c r="H473" s="63">
        <f t="shared" si="14"/>
        <v>0</v>
      </c>
      <c r="I473" s="192"/>
      <c r="J473" s="192"/>
      <c r="K473" s="63">
        <f t="shared" si="15"/>
        <v>0</v>
      </c>
      <c r="L473" s="66"/>
    </row>
    <row r="474" spans="2:12">
      <c r="B474" s="390"/>
      <c r="C474" s="392"/>
      <c r="D474" s="395" t="s">
        <v>831</v>
      </c>
      <c r="E474" s="64" t="s">
        <v>828</v>
      </c>
      <c r="F474" s="192"/>
      <c r="G474" s="192"/>
      <c r="H474" s="63">
        <f t="shared" si="14"/>
        <v>0</v>
      </c>
      <c r="I474" s="192"/>
      <c r="J474" s="192"/>
      <c r="K474" s="63">
        <f t="shared" si="15"/>
        <v>0</v>
      </c>
      <c r="L474" s="65"/>
    </row>
    <row r="475" spans="2:12">
      <c r="B475" s="390"/>
      <c r="C475" s="392"/>
      <c r="D475" s="396"/>
      <c r="E475" s="64" t="s">
        <v>829</v>
      </c>
      <c r="F475" s="192"/>
      <c r="G475" s="192"/>
      <c r="H475" s="63">
        <f t="shared" ref="H475:H538" si="16">F475+G475</f>
        <v>0</v>
      </c>
      <c r="I475" s="192"/>
      <c r="J475" s="192"/>
      <c r="K475" s="63">
        <f t="shared" ref="K475:K538" si="17">I475+J475</f>
        <v>0</v>
      </c>
      <c r="L475" s="66"/>
    </row>
    <row r="476" spans="2:12">
      <c r="B476" s="390"/>
      <c r="C476" s="392"/>
      <c r="D476" s="75" t="s">
        <v>832</v>
      </c>
      <c r="E476" s="64" t="s">
        <v>828</v>
      </c>
      <c r="F476" s="192"/>
      <c r="G476" s="192"/>
      <c r="H476" s="63">
        <f t="shared" si="16"/>
        <v>0</v>
      </c>
      <c r="I476" s="192"/>
      <c r="J476" s="192"/>
      <c r="K476" s="63">
        <f t="shared" si="17"/>
        <v>0</v>
      </c>
      <c r="L476" s="65"/>
    </row>
    <row r="477" spans="2:12">
      <c r="B477" s="390"/>
      <c r="C477" s="392"/>
      <c r="D477" s="418" t="s">
        <v>827</v>
      </c>
      <c r="E477" s="76" t="s">
        <v>828</v>
      </c>
      <c r="F477" s="192">
        <v>173</v>
      </c>
      <c r="G477" s="192">
        <v>14</v>
      </c>
      <c r="H477" s="63">
        <f t="shared" si="16"/>
        <v>187</v>
      </c>
      <c r="I477" s="192">
        <v>3441573391</v>
      </c>
      <c r="J477" s="192">
        <v>227727962</v>
      </c>
      <c r="K477" s="63">
        <f t="shared" si="17"/>
        <v>3669301353</v>
      </c>
      <c r="L477" s="66"/>
    </row>
    <row r="478" spans="2:12">
      <c r="B478" s="390"/>
      <c r="C478" s="392"/>
      <c r="D478" s="394"/>
      <c r="E478" s="64" t="s">
        <v>829</v>
      </c>
      <c r="F478" s="192">
        <v>72</v>
      </c>
      <c r="G478" s="192"/>
      <c r="H478" s="63">
        <f t="shared" si="16"/>
        <v>72</v>
      </c>
      <c r="I478" s="192">
        <v>2542729714</v>
      </c>
      <c r="J478" s="192"/>
      <c r="K478" s="63">
        <f t="shared" si="17"/>
        <v>2542729714</v>
      </c>
      <c r="L478" s="66"/>
    </row>
    <row r="479" spans="2:12">
      <c r="B479" s="390"/>
      <c r="C479" s="392"/>
      <c r="D479" s="395" t="s">
        <v>830</v>
      </c>
      <c r="E479" s="64" t="s">
        <v>828</v>
      </c>
      <c r="F479" s="192"/>
      <c r="G479" s="192"/>
      <c r="H479" s="63">
        <f t="shared" si="16"/>
        <v>0</v>
      </c>
      <c r="I479" s="192"/>
      <c r="J479" s="192"/>
      <c r="K479" s="63">
        <f t="shared" si="17"/>
        <v>0</v>
      </c>
      <c r="L479" s="66"/>
    </row>
    <row r="480" spans="2:12">
      <c r="B480" s="390"/>
      <c r="C480" s="392"/>
      <c r="D480" s="396"/>
      <c r="E480" s="64" t="s">
        <v>829</v>
      </c>
      <c r="F480" s="192"/>
      <c r="G480" s="192"/>
      <c r="H480" s="63">
        <f t="shared" si="16"/>
        <v>0</v>
      </c>
      <c r="I480" s="192"/>
      <c r="J480" s="192"/>
      <c r="K480" s="63">
        <f t="shared" si="17"/>
        <v>0</v>
      </c>
      <c r="L480" s="66"/>
    </row>
    <row r="481" spans="2:12">
      <c r="B481" s="390"/>
      <c r="C481" s="392"/>
      <c r="D481" s="395" t="s">
        <v>831</v>
      </c>
      <c r="E481" s="64" t="s">
        <v>828</v>
      </c>
      <c r="F481" s="192">
        <v>1092</v>
      </c>
      <c r="G481" s="192">
        <v>26</v>
      </c>
      <c r="H481" s="63">
        <f t="shared" si="16"/>
        <v>1118</v>
      </c>
      <c r="I481" s="192">
        <v>6610013323</v>
      </c>
      <c r="J481" s="192">
        <v>99931674</v>
      </c>
      <c r="K481" s="63">
        <f t="shared" si="17"/>
        <v>6709944997</v>
      </c>
      <c r="L481" s="66"/>
    </row>
    <row r="482" spans="2:12">
      <c r="B482" s="390"/>
      <c r="C482" s="392"/>
      <c r="D482" s="396"/>
      <c r="E482" s="64" t="s">
        <v>829</v>
      </c>
      <c r="F482" s="192"/>
      <c r="G482" s="192"/>
      <c r="H482" s="63">
        <f t="shared" si="16"/>
        <v>0</v>
      </c>
      <c r="I482" s="192"/>
      <c r="J482" s="192"/>
      <c r="K482" s="63">
        <f t="shared" si="17"/>
        <v>0</v>
      </c>
      <c r="L482" s="66"/>
    </row>
    <row r="483" spans="2:12">
      <c r="B483" s="390"/>
      <c r="C483" s="392"/>
      <c r="D483" s="75" t="s">
        <v>832</v>
      </c>
      <c r="E483" s="64" t="s">
        <v>828</v>
      </c>
      <c r="F483" s="192">
        <v>527</v>
      </c>
      <c r="G483" s="192">
        <v>16</v>
      </c>
      <c r="H483" s="63">
        <f t="shared" si="16"/>
        <v>543</v>
      </c>
      <c r="I483" s="192">
        <v>1853259620</v>
      </c>
      <c r="J483" s="192">
        <v>34707261</v>
      </c>
      <c r="K483" s="63">
        <f t="shared" si="17"/>
        <v>1887966881</v>
      </c>
      <c r="L483" s="66"/>
    </row>
    <row r="484" spans="2:12">
      <c r="B484" s="390"/>
      <c r="C484" s="392"/>
      <c r="D484" s="420" t="s">
        <v>833</v>
      </c>
      <c r="E484" s="64" t="s">
        <v>828</v>
      </c>
      <c r="F484" s="192"/>
      <c r="G484" s="192"/>
      <c r="H484" s="63">
        <f t="shared" si="16"/>
        <v>0</v>
      </c>
      <c r="I484" s="192"/>
      <c r="J484" s="192"/>
      <c r="K484" s="63">
        <f t="shared" si="17"/>
        <v>0</v>
      </c>
      <c r="L484" s="66"/>
    </row>
    <row r="485" spans="2:12">
      <c r="B485" s="390"/>
      <c r="C485" s="392"/>
      <c r="D485" s="421"/>
      <c r="E485" s="82" t="s">
        <v>829</v>
      </c>
      <c r="F485" s="192"/>
      <c r="G485" s="192"/>
      <c r="H485" s="63">
        <f t="shared" si="16"/>
        <v>0</v>
      </c>
      <c r="I485" s="192"/>
      <c r="J485" s="192"/>
      <c r="K485" s="63">
        <f t="shared" si="17"/>
        <v>0</v>
      </c>
      <c r="L485" s="66"/>
    </row>
    <row r="486" spans="2:12">
      <c r="B486" s="390"/>
      <c r="C486" s="417"/>
      <c r="D486" s="75" t="s">
        <v>834</v>
      </c>
      <c r="E486" s="64" t="s">
        <v>828</v>
      </c>
      <c r="F486" s="192"/>
      <c r="G486" s="192"/>
      <c r="H486" s="63">
        <f t="shared" si="16"/>
        <v>0</v>
      </c>
      <c r="I486" s="192"/>
      <c r="J486" s="192"/>
      <c r="K486" s="63">
        <f t="shared" si="17"/>
        <v>0</v>
      </c>
      <c r="L486" s="66"/>
    </row>
    <row r="487" spans="2:12">
      <c r="B487" s="391"/>
      <c r="C487" s="77" t="s">
        <v>835</v>
      </c>
      <c r="D487" s="75" t="s">
        <v>827</v>
      </c>
      <c r="E487" s="64" t="s">
        <v>829</v>
      </c>
      <c r="F487" s="192"/>
      <c r="G487" s="192"/>
      <c r="H487" s="63">
        <f t="shared" si="16"/>
        <v>0</v>
      </c>
      <c r="I487" s="192"/>
      <c r="J487" s="192"/>
      <c r="K487" s="63">
        <f t="shared" si="17"/>
        <v>0</v>
      </c>
      <c r="L487" s="66"/>
    </row>
    <row r="488" spans="2:12">
      <c r="B488" s="405" t="s">
        <v>667</v>
      </c>
      <c r="C488" s="416" t="s">
        <v>826</v>
      </c>
      <c r="D488" s="419" t="s">
        <v>827</v>
      </c>
      <c r="E488" s="76" t="s">
        <v>828</v>
      </c>
      <c r="F488" s="192"/>
      <c r="G488" s="192"/>
      <c r="H488" s="63">
        <f t="shared" si="16"/>
        <v>0</v>
      </c>
      <c r="I488" s="192"/>
      <c r="J488" s="192"/>
      <c r="K488" s="63">
        <f t="shared" si="17"/>
        <v>0</v>
      </c>
      <c r="L488" s="66"/>
    </row>
    <row r="489" spans="2:12">
      <c r="B489" s="390"/>
      <c r="C489" s="392"/>
      <c r="D489" s="394"/>
      <c r="E489" s="64" t="s">
        <v>829</v>
      </c>
      <c r="F489" s="192"/>
      <c r="G489" s="192"/>
      <c r="H489" s="63">
        <f t="shared" si="16"/>
        <v>0</v>
      </c>
      <c r="I489" s="192"/>
      <c r="J489" s="192"/>
      <c r="K489" s="63">
        <f t="shared" si="17"/>
        <v>0</v>
      </c>
      <c r="L489" s="66"/>
    </row>
    <row r="490" spans="2:12">
      <c r="B490" s="390"/>
      <c r="C490" s="392"/>
      <c r="D490" s="395" t="s">
        <v>830</v>
      </c>
      <c r="E490" s="64" t="s">
        <v>828</v>
      </c>
      <c r="F490" s="192"/>
      <c r="G490" s="192"/>
      <c r="H490" s="63">
        <f t="shared" si="16"/>
        <v>0</v>
      </c>
      <c r="I490" s="192"/>
      <c r="J490" s="192"/>
      <c r="K490" s="63">
        <f t="shared" si="17"/>
        <v>0</v>
      </c>
      <c r="L490" s="66"/>
    </row>
    <row r="491" spans="2:12">
      <c r="B491" s="390"/>
      <c r="C491" s="392"/>
      <c r="D491" s="396"/>
      <c r="E491" s="64" t="s">
        <v>829</v>
      </c>
      <c r="F491" s="192"/>
      <c r="G491" s="192"/>
      <c r="H491" s="63">
        <f t="shared" si="16"/>
        <v>0</v>
      </c>
      <c r="I491" s="192"/>
      <c r="J491" s="192"/>
      <c r="K491" s="63">
        <f t="shared" si="17"/>
        <v>0</v>
      </c>
      <c r="L491" s="66"/>
    </row>
    <row r="492" spans="2:12">
      <c r="B492" s="390"/>
      <c r="C492" s="392"/>
      <c r="D492" s="75" t="s">
        <v>831</v>
      </c>
      <c r="E492" s="64" t="s">
        <v>828</v>
      </c>
      <c r="F492" s="192"/>
      <c r="G492" s="192"/>
      <c r="H492" s="63">
        <f t="shared" si="16"/>
        <v>0</v>
      </c>
      <c r="I492" s="192"/>
      <c r="J492" s="192"/>
      <c r="K492" s="63">
        <f t="shared" si="17"/>
        <v>0</v>
      </c>
      <c r="L492" s="66"/>
    </row>
    <row r="493" spans="2:12">
      <c r="B493" s="390"/>
      <c r="C493" s="392"/>
      <c r="D493" s="75" t="s">
        <v>832</v>
      </c>
      <c r="E493" s="64" t="s">
        <v>828</v>
      </c>
      <c r="F493" s="192"/>
      <c r="G493" s="192"/>
      <c r="H493" s="63">
        <f t="shared" si="16"/>
        <v>0</v>
      </c>
      <c r="I493" s="192"/>
      <c r="J493" s="192"/>
      <c r="K493" s="63">
        <f t="shared" si="17"/>
        <v>0</v>
      </c>
      <c r="L493" s="66"/>
    </row>
    <row r="494" spans="2:12">
      <c r="B494" s="390"/>
      <c r="C494" s="392"/>
      <c r="D494" s="395" t="s">
        <v>833</v>
      </c>
      <c r="E494" s="64" t="s">
        <v>828</v>
      </c>
      <c r="F494" s="192"/>
      <c r="G494" s="192"/>
      <c r="H494" s="63">
        <f t="shared" si="16"/>
        <v>0</v>
      </c>
      <c r="I494" s="192"/>
      <c r="J494" s="192"/>
      <c r="K494" s="63">
        <f t="shared" si="17"/>
        <v>0</v>
      </c>
      <c r="L494" s="66"/>
    </row>
    <row r="495" spans="2:12">
      <c r="B495" s="390"/>
      <c r="C495" s="392"/>
      <c r="D495" s="396"/>
      <c r="E495" s="64" t="s">
        <v>829</v>
      </c>
      <c r="F495" s="192"/>
      <c r="G495" s="192"/>
      <c r="H495" s="63">
        <f t="shared" si="16"/>
        <v>0</v>
      </c>
      <c r="I495" s="260"/>
      <c r="J495" s="260"/>
      <c r="K495" s="63">
        <f t="shared" si="17"/>
        <v>0</v>
      </c>
      <c r="L495" s="66"/>
    </row>
    <row r="496" spans="2:12">
      <c r="B496" s="391"/>
      <c r="C496" s="417"/>
      <c r="D496" s="75" t="s">
        <v>834</v>
      </c>
      <c r="E496" s="64" t="s">
        <v>828</v>
      </c>
      <c r="F496" s="192"/>
      <c r="G496" s="192"/>
      <c r="H496" s="63">
        <f t="shared" si="16"/>
        <v>0</v>
      </c>
      <c r="I496" s="260"/>
      <c r="J496" s="260"/>
      <c r="K496" s="63">
        <f t="shared" si="17"/>
        <v>0</v>
      </c>
      <c r="L496" s="66"/>
    </row>
    <row r="497" spans="2:12">
      <c r="B497" s="405" t="s">
        <v>703</v>
      </c>
      <c r="C497" s="416" t="s">
        <v>826</v>
      </c>
      <c r="D497" s="418" t="s">
        <v>827</v>
      </c>
      <c r="E497" s="76" t="s">
        <v>828</v>
      </c>
      <c r="F497" s="192">
        <v>25</v>
      </c>
      <c r="G497" s="192"/>
      <c r="H497" s="63">
        <f t="shared" si="16"/>
        <v>25</v>
      </c>
      <c r="I497" s="260">
        <f>955914*655</f>
        <v>626123670</v>
      </c>
      <c r="J497" s="260"/>
      <c r="K497" s="63">
        <f t="shared" si="17"/>
        <v>626123670</v>
      </c>
      <c r="L497" s="66"/>
    </row>
    <row r="498" spans="2:12">
      <c r="B498" s="390"/>
      <c r="C498" s="392"/>
      <c r="D498" s="394"/>
      <c r="E498" s="64" t="s">
        <v>829</v>
      </c>
      <c r="F498" s="192"/>
      <c r="G498" s="192"/>
      <c r="H498" s="63">
        <f t="shared" si="16"/>
        <v>0</v>
      </c>
      <c r="I498" s="260"/>
      <c r="J498" s="260"/>
      <c r="K498" s="63">
        <f t="shared" si="17"/>
        <v>0</v>
      </c>
      <c r="L498" s="66"/>
    </row>
    <row r="499" spans="2:12">
      <c r="B499" s="390"/>
      <c r="C499" s="392"/>
      <c r="D499" s="75" t="s">
        <v>830</v>
      </c>
      <c r="E499" s="64" t="s">
        <v>828</v>
      </c>
      <c r="F499" s="192">
        <v>34</v>
      </c>
      <c r="G499" s="192"/>
      <c r="H499" s="63">
        <f t="shared" si="16"/>
        <v>34</v>
      </c>
      <c r="I499" s="260">
        <f>287126*655</f>
        <v>188067530</v>
      </c>
      <c r="J499" s="260"/>
      <c r="K499" s="63">
        <f t="shared" si="17"/>
        <v>188067530</v>
      </c>
      <c r="L499" s="197"/>
    </row>
    <row r="500" spans="2:12">
      <c r="B500" s="390"/>
      <c r="C500" s="392"/>
      <c r="D500" s="75" t="s">
        <v>831</v>
      </c>
      <c r="E500" s="64"/>
      <c r="F500" s="192"/>
      <c r="G500" s="192"/>
      <c r="H500" s="63">
        <f t="shared" si="16"/>
        <v>0</v>
      </c>
      <c r="I500" s="260"/>
      <c r="J500" s="260"/>
      <c r="K500" s="63">
        <f t="shared" si="17"/>
        <v>0</v>
      </c>
      <c r="L500" s="197"/>
    </row>
    <row r="501" spans="2:12">
      <c r="B501" s="390"/>
      <c r="C501" s="392"/>
      <c r="D501" s="395" t="s">
        <v>832</v>
      </c>
      <c r="E501" s="64" t="s">
        <v>828</v>
      </c>
      <c r="F501" s="192">
        <v>51</v>
      </c>
      <c r="G501" s="192"/>
      <c r="H501" s="63">
        <f t="shared" si="16"/>
        <v>51</v>
      </c>
      <c r="I501" s="260">
        <f>260848*650</f>
        <v>169551200</v>
      </c>
      <c r="J501" s="260"/>
      <c r="K501" s="63">
        <f t="shared" si="17"/>
        <v>169551200</v>
      </c>
      <c r="L501" s="197"/>
    </row>
    <row r="502" spans="2:12">
      <c r="B502" s="390"/>
      <c r="C502" s="392"/>
      <c r="D502" s="396"/>
      <c r="E502" s="64" t="s">
        <v>829</v>
      </c>
      <c r="F502" s="192"/>
      <c r="G502" s="192"/>
      <c r="H502" s="63">
        <f t="shared" si="16"/>
        <v>0</v>
      </c>
      <c r="I502" s="260"/>
      <c r="J502" s="260"/>
      <c r="K502" s="63">
        <f t="shared" si="17"/>
        <v>0</v>
      </c>
      <c r="L502" s="66"/>
    </row>
    <row r="503" spans="2:12">
      <c r="B503" s="390"/>
      <c r="C503" s="392"/>
      <c r="D503" s="395" t="s">
        <v>833</v>
      </c>
      <c r="E503" s="64" t="s">
        <v>828</v>
      </c>
      <c r="F503" s="192">
        <v>195</v>
      </c>
      <c r="G503" s="192">
        <v>7</v>
      </c>
      <c r="H503" s="63">
        <f t="shared" si="16"/>
        <v>202</v>
      </c>
      <c r="I503" s="260">
        <f>798851*655</f>
        <v>523247405</v>
      </c>
      <c r="J503" s="260">
        <f>17534*655</f>
        <v>11484770</v>
      </c>
      <c r="K503" s="63">
        <f t="shared" si="17"/>
        <v>534732175</v>
      </c>
      <c r="L503" s="66"/>
    </row>
    <row r="504" spans="2:12">
      <c r="B504" s="390"/>
      <c r="C504" s="392"/>
      <c r="D504" s="396"/>
      <c r="E504" s="64" t="s">
        <v>829</v>
      </c>
      <c r="F504" s="192"/>
      <c r="G504" s="192"/>
      <c r="H504" s="63">
        <f t="shared" si="16"/>
        <v>0</v>
      </c>
      <c r="I504" s="260"/>
      <c r="J504" s="260"/>
      <c r="K504" s="63">
        <f t="shared" si="17"/>
        <v>0</v>
      </c>
      <c r="L504" s="66"/>
    </row>
    <row r="505" spans="2:12">
      <c r="B505" s="391"/>
      <c r="C505" s="417"/>
      <c r="D505" s="75" t="s">
        <v>834</v>
      </c>
      <c r="E505" s="64" t="s">
        <v>828</v>
      </c>
      <c r="F505" s="192"/>
      <c r="G505" s="192"/>
      <c r="H505" s="63">
        <f t="shared" si="16"/>
        <v>0</v>
      </c>
      <c r="I505" s="260"/>
      <c r="J505" s="260"/>
      <c r="K505" s="63">
        <f t="shared" si="17"/>
        <v>0</v>
      </c>
      <c r="L505" s="66"/>
    </row>
    <row r="506" spans="2:12">
      <c r="B506" s="405" t="s">
        <v>825</v>
      </c>
      <c r="C506" s="416" t="s">
        <v>826</v>
      </c>
      <c r="D506" s="418" t="s">
        <v>827</v>
      </c>
      <c r="E506" s="76" t="s">
        <v>828</v>
      </c>
      <c r="F506" s="192">
        <v>10</v>
      </c>
      <c r="G506" s="192"/>
      <c r="H506" s="63">
        <f t="shared" si="16"/>
        <v>10</v>
      </c>
      <c r="I506" s="260"/>
      <c r="J506" s="260"/>
      <c r="K506" s="63">
        <f t="shared" si="17"/>
        <v>0</v>
      </c>
      <c r="L506" s="66"/>
    </row>
    <row r="507" spans="2:12">
      <c r="B507" s="390"/>
      <c r="C507" s="392"/>
      <c r="D507" s="394"/>
      <c r="E507" s="64" t="s">
        <v>829</v>
      </c>
      <c r="F507" s="192"/>
      <c r="G507" s="192"/>
      <c r="H507" s="63">
        <f t="shared" si="16"/>
        <v>0</v>
      </c>
      <c r="I507" s="260"/>
      <c r="J507" s="260"/>
      <c r="K507" s="63">
        <f t="shared" si="17"/>
        <v>0</v>
      </c>
      <c r="L507" s="66"/>
    </row>
    <row r="508" spans="2:12">
      <c r="B508" s="390"/>
      <c r="C508" s="392"/>
      <c r="D508" s="395" t="s">
        <v>830</v>
      </c>
      <c r="E508" s="64" t="s">
        <v>828</v>
      </c>
      <c r="F508" s="192"/>
      <c r="G508" s="192"/>
      <c r="H508" s="63">
        <f t="shared" si="16"/>
        <v>0</v>
      </c>
      <c r="I508" s="260"/>
      <c r="J508" s="260"/>
      <c r="K508" s="63">
        <f t="shared" si="17"/>
        <v>0</v>
      </c>
      <c r="L508" s="66"/>
    </row>
    <row r="509" spans="2:12">
      <c r="B509" s="390"/>
      <c r="C509" s="392"/>
      <c r="D509" s="396"/>
      <c r="E509" s="64" t="s">
        <v>829</v>
      </c>
      <c r="F509" s="192"/>
      <c r="G509" s="192"/>
      <c r="H509" s="63">
        <f t="shared" si="16"/>
        <v>0</v>
      </c>
      <c r="I509" s="260"/>
      <c r="J509" s="260"/>
      <c r="K509" s="63">
        <f t="shared" si="17"/>
        <v>0</v>
      </c>
      <c r="L509" s="66"/>
    </row>
    <row r="510" spans="2:12">
      <c r="B510" s="390"/>
      <c r="C510" s="392"/>
      <c r="D510" s="395" t="s">
        <v>841</v>
      </c>
      <c r="E510" s="64" t="s">
        <v>828</v>
      </c>
      <c r="F510" s="192"/>
      <c r="G510" s="192"/>
      <c r="H510" s="63">
        <f t="shared" si="16"/>
        <v>0</v>
      </c>
      <c r="I510" s="260"/>
      <c r="J510" s="260"/>
      <c r="K510" s="63">
        <f t="shared" si="17"/>
        <v>0</v>
      </c>
      <c r="L510" s="66"/>
    </row>
    <row r="511" spans="2:12">
      <c r="B511" s="390"/>
      <c r="C511" s="392"/>
      <c r="D511" s="396"/>
      <c r="E511" s="64" t="s">
        <v>829</v>
      </c>
      <c r="F511" s="192"/>
      <c r="G511" s="192"/>
      <c r="H511" s="63">
        <f t="shared" si="16"/>
        <v>0</v>
      </c>
      <c r="I511" s="260"/>
      <c r="J511" s="260"/>
      <c r="K511" s="63">
        <f t="shared" si="17"/>
        <v>0</v>
      </c>
      <c r="L511" s="66"/>
    </row>
    <row r="512" spans="2:12">
      <c r="B512" s="390"/>
      <c r="C512" s="392"/>
      <c r="D512" s="395" t="s">
        <v>842</v>
      </c>
      <c r="E512" s="64" t="s">
        <v>828</v>
      </c>
      <c r="F512" s="192"/>
      <c r="G512" s="192"/>
      <c r="H512" s="63">
        <f t="shared" si="16"/>
        <v>0</v>
      </c>
      <c r="I512" s="260"/>
      <c r="J512" s="260"/>
      <c r="K512" s="63">
        <f t="shared" si="17"/>
        <v>0</v>
      </c>
      <c r="L512" s="66"/>
    </row>
    <row r="513" spans="2:12">
      <c r="B513" s="390"/>
      <c r="C513" s="392"/>
      <c r="D513" s="396"/>
      <c r="E513" s="64" t="s">
        <v>829</v>
      </c>
      <c r="F513" s="192"/>
      <c r="G513" s="192"/>
      <c r="H513" s="63">
        <f t="shared" si="16"/>
        <v>0</v>
      </c>
      <c r="I513" s="260"/>
      <c r="J513" s="260"/>
      <c r="K513" s="63">
        <f t="shared" si="17"/>
        <v>0</v>
      </c>
      <c r="L513" s="66"/>
    </row>
    <row r="514" spans="2:12">
      <c r="B514" s="390"/>
      <c r="C514" s="392"/>
      <c r="D514" s="395" t="s">
        <v>833</v>
      </c>
      <c r="E514" s="64" t="s">
        <v>828</v>
      </c>
      <c r="F514" s="192">
        <v>1593</v>
      </c>
      <c r="G514" s="192">
        <v>49</v>
      </c>
      <c r="H514" s="63">
        <f t="shared" si="16"/>
        <v>1642</v>
      </c>
      <c r="I514" s="260"/>
      <c r="J514" s="260"/>
      <c r="K514" s="63">
        <v>19578650339.369999</v>
      </c>
      <c r="L514" s="66"/>
    </row>
    <row r="515" spans="2:12">
      <c r="B515" s="390"/>
      <c r="C515" s="392"/>
      <c r="D515" s="396"/>
      <c r="E515" s="64" t="s">
        <v>829</v>
      </c>
      <c r="F515" s="192"/>
      <c r="G515" s="192"/>
      <c r="H515" s="63">
        <f t="shared" si="16"/>
        <v>0</v>
      </c>
      <c r="I515" s="260"/>
      <c r="J515" s="260"/>
      <c r="K515" s="63">
        <f t="shared" si="17"/>
        <v>0</v>
      </c>
      <c r="L515" s="66"/>
    </row>
    <row r="516" spans="2:12">
      <c r="B516" s="390"/>
      <c r="C516" s="392"/>
      <c r="D516" s="395" t="s">
        <v>834</v>
      </c>
      <c r="E516" s="64" t="s">
        <v>828</v>
      </c>
      <c r="F516" s="192"/>
      <c r="G516" s="192"/>
      <c r="H516" s="63">
        <f t="shared" si="16"/>
        <v>0</v>
      </c>
      <c r="I516" s="260"/>
      <c r="J516" s="260"/>
      <c r="K516" s="63">
        <f t="shared" si="17"/>
        <v>0</v>
      </c>
      <c r="L516" s="66"/>
    </row>
    <row r="517" spans="2:12">
      <c r="B517" s="390"/>
      <c r="C517" s="417"/>
      <c r="D517" s="396"/>
      <c r="E517" s="64" t="s">
        <v>829</v>
      </c>
      <c r="F517" s="192"/>
      <c r="G517" s="192"/>
      <c r="H517" s="63">
        <f t="shared" si="16"/>
        <v>0</v>
      </c>
      <c r="I517" s="260"/>
      <c r="J517" s="260"/>
      <c r="K517" s="63">
        <f t="shared" si="17"/>
        <v>0</v>
      </c>
      <c r="L517" s="66"/>
    </row>
    <row r="518" spans="2:12">
      <c r="B518" s="390"/>
      <c r="C518" s="406" t="s">
        <v>835</v>
      </c>
      <c r="D518" s="395" t="s">
        <v>827</v>
      </c>
      <c r="E518" s="64" t="s">
        <v>828</v>
      </c>
      <c r="F518" s="192"/>
      <c r="G518" s="192"/>
      <c r="H518" s="63">
        <f t="shared" si="16"/>
        <v>0</v>
      </c>
      <c r="I518" s="260"/>
      <c r="J518" s="260"/>
      <c r="K518" s="63">
        <f t="shared" si="17"/>
        <v>0</v>
      </c>
      <c r="L518" s="66"/>
    </row>
    <row r="519" spans="2:12">
      <c r="B519" s="390"/>
      <c r="C519" s="399"/>
      <c r="D519" s="396"/>
      <c r="E519" s="64" t="s">
        <v>829</v>
      </c>
      <c r="F519" s="192"/>
      <c r="G519" s="192"/>
      <c r="H519" s="63">
        <f t="shared" si="16"/>
        <v>0</v>
      </c>
      <c r="I519" s="260"/>
      <c r="J519" s="260"/>
      <c r="K519" s="63">
        <f t="shared" si="17"/>
        <v>0</v>
      </c>
      <c r="L519" s="66"/>
    </row>
    <row r="520" spans="2:12">
      <c r="B520" s="390"/>
      <c r="C520" s="399"/>
      <c r="D520" s="395" t="s">
        <v>830</v>
      </c>
      <c r="E520" s="64" t="s">
        <v>828</v>
      </c>
      <c r="F520" s="192"/>
      <c r="G520" s="192"/>
      <c r="H520" s="63">
        <f t="shared" si="16"/>
        <v>0</v>
      </c>
      <c r="I520" s="260"/>
      <c r="J520" s="260"/>
      <c r="K520" s="63">
        <f t="shared" si="17"/>
        <v>0</v>
      </c>
      <c r="L520" s="66"/>
    </row>
    <row r="521" spans="2:12">
      <c r="B521" s="390"/>
      <c r="C521" s="399"/>
      <c r="D521" s="396"/>
      <c r="E521" s="64" t="s">
        <v>829</v>
      </c>
      <c r="F521" s="192"/>
      <c r="G521" s="192"/>
      <c r="H521" s="63">
        <f t="shared" si="16"/>
        <v>0</v>
      </c>
      <c r="I521" s="260"/>
      <c r="J521" s="260"/>
      <c r="K521" s="63">
        <f t="shared" si="17"/>
        <v>0</v>
      </c>
      <c r="L521" s="66"/>
    </row>
    <row r="522" spans="2:12">
      <c r="B522" s="390"/>
      <c r="C522" s="399"/>
      <c r="D522" s="395" t="s">
        <v>841</v>
      </c>
      <c r="E522" s="64" t="s">
        <v>828</v>
      </c>
      <c r="F522" s="192"/>
      <c r="G522" s="192"/>
      <c r="H522" s="63">
        <f t="shared" si="16"/>
        <v>0</v>
      </c>
      <c r="I522" s="260"/>
      <c r="J522" s="260"/>
      <c r="K522" s="63">
        <v>2386767101</v>
      </c>
      <c r="L522" s="66"/>
    </row>
    <row r="523" spans="2:12">
      <c r="B523" s="390"/>
      <c r="C523" s="399"/>
      <c r="D523" s="396"/>
      <c r="E523" s="64" t="s">
        <v>829</v>
      </c>
      <c r="F523" s="192"/>
      <c r="G523" s="192"/>
      <c r="H523" s="63">
        <f t="shared" si="16"/>
        <v>0</v>
      </c>
      <c r="I523" s="260"/>
      <c r="J523" s="260"/>
      <c r="K523" s="63">
        <f t="shared" si="17"/>
        <v>0</v>
      </c>
      <c r="L523" s="66"/>
    </row>
    <row r="524" spans="2:12">
      <c r="B524" s="391"/>
      <c r="C524" s="407"/>
      <c r="D524" s="75" t="s">
        <v>842</v>
      </c>
      <c r="E524" s="64" t="s">
        <v>828</v>
      </c>
      <c r="F524" s="192"/>
      <c r="G524" s="192"/>
      <c r="H524" s="63">
        <f t="shared" si="16"/>
        <v>0</v>
      </c>
      <c r="I524" s="260"/>
      <c r="J524" s="260"/>
      <c r="K524" s="63">
        <f t="shared" si="17"/>
        <v>0</v>
      </c>
      <c r="L524" s="66"/>
    </row>
    <row r="525" spans="2:12" ht="14.1" customHeight="1">
      <c r="B525" s="405" t="s">
        <v>843</v>
      </c>
      <c r="C525" s="416" t="s">
        <v>844</v>
      </c>
      <c r="D525" s="418" t="s">
        <v>827</v>
      </c>
      <c r="E525" s="76" t="s">
        <v>828</v>
      </c>
      <c r="F525" s="192">
        <v>12</v>
      </c>
      <c r="G525" s="192">
        <v>1</v>
      </c>
      <c r="H525" s="63">
        <f t="shared" si="16"/>
        <v>13</v>
      </c>
      <c r="I525" s="260">
        <v>126880775</v>
      </c>
      <c r="J525" s="260">
        <v>6774662</v>
      </c>
      <c r="K525" s="63">
        <f t="shared" si="17"/>
        <v>133655437</v>
      </c>
      <c r="L525" s="66"/>
    </row>
    <row r="526" spans="2:12">
      <c r="B526" s="390"/>
      <c r="C526" s="392"/>
      <c r="D526" s="394"/>
      <c r="E526" s="64" t="s">
        <v>829</v>
      </c>
      <c r="F526" s="192"/>
      <c r="G526" s="192"/>
      <c r="H526" s="63">
        <f t="shared" si="16"/>
        <v>0</v>
      </c>
      <c r="I526" s="260"/>
      <c r="J526" s="260"/>
      <c r="K526" s="63">
        <f t="shared" si="17"/>
        <v>0</v>
      </c>
      <c r="L526" s="66"/>
    </row>
    <row r="527" spans="2:12">
      <c r="B527" s="390"/>
      <c r="C527" s="392"/>
      <c r="D527" s="395" t="s">
        <v>830</v>
      </c>
      <c r="E527" s="64" t="s">
        <v>828</v>
      </c>
      <c r="F527" s="192">
        <v>16</v>
      </c>
      <c r="G527" s="192">
        <v>2</v>
      </c>
      <c r="H527" s="63">
        <f t="shared" si="16"/>
        <v>18</v>
      </c>
      <c r="I527" s="260">
        <v>144598862</v>
      </c>
      <c r="J527" s="260">
        <v>8293270</v>
      </c>
      <c r="K527" s="63">
        <f t="shared" si="17"/>
        <v>152892132</v>
      </c>
      <c r="L527" s="66"/>
    </row>
    <row r="528" spans="2:12">
      <c r="B528" s="390"/>
      <c r="C528" s="392"/>
      <c r="D528" s="396"/>
      <c r="E528" s="64" t="s">
        <v>829</v>
      </c>
      <c r="F528" s="192"/>
      <c r="G528" s="192"/>
      <c r="H528" s="63">
        <f t="shared" si="16"/>
        <v>0</v>
      </c>
      <c r="I528" s="260"/>
      <c r="J528" s="260"/>
      <c r="K528" s="63">
        <f t="shared" si="17"/>
        <v>0</v>
      </c>
      <c r="L528" s="66"/>
    </row>
    <row r="529" spans="2:12">
      <c r="B529" s="390"/>
      <c r="C529" s="392"/>
      <c r="D529" s="395" t="s">
        <v>831</v>
      </c>
      <c r="E529" s="64" t="s">
        <v>828</v>
      </c>
      <c r="F529" s="192">
        <v>62</v>
      </c>
      <c r="G529" s="192">
        <v>3</v>
      </c>
      <c r="H529" s="63">
        <f t="shared" si="16"/>
        <v>65</v>
      </c>
      <c r="I529" s="260">
        <v>164206015</v>
      </c>
      <c r="J529" s="260">
        <v>19625330</v>
      </c>
      <c r="K529" s="63">
        <f t="shared" si="17"/>
        <v>183831345</v>
      </c>
      <c r="L529" s="66"/>
    </row>
    <row r="530" spans="2:12">
      <c r="B530" s="390"/>
      <c r="C530" s="392"/>
      <c r="D530" s="396"/>
      <c r="E530" s="64" t="s">
        <v>829</v>
      </c>
      <c r="F530" s="192"/>
      <c r="G530" s="192"/>
      <c r="H530" s="63">
        <f t="shared" si="16"/>
        <v>0</v>
      </c>
      <c r="I530" s="260"/>
      <c r="J530" s="260"/>
      <c r="K530" s="63">
        <f t="shared" si="17"/>
        <v>0</v>
      </c>
      <c r="L530" s="66"/>
    </row>
    <row r="531" spans="2:12">
      <c r="B531" s="390"/>
      <c r="C531" s="392"/>
      <c r="D531" s="395" t="s">
        <v>832</v>
      </c>
      <c r="E531" s="64" t="s">
        <v>828</v>
      </c>
      <c r="F531" s="192">
        <v>122</v>
      </c>
      <c r="G531" s="192">
        <v>5</v>
      </c>
      <c r="H531" s="63">
        <f t="shared" si="16"/>
        <v>127</v>
      </c>
      <c r="I531" s="260">
        <v>520305563</v>
      </c>
      <c r="J531" s="260">
        <v>14834081</v>
      </c>
      <c r="K531" s="63">
        <f t="shared" si="17"/>
        <v>535139644</v>
      </c>
      <c r="L531" s="66"/>
    </row>
    <row r="532" spans="2:12">
      <c r="B532" s="390"/>
      <c r="C532" s="392"/>
      <c r="D532" s="396"/>
      <c r="E532" s="64" t="s">
        <v>829</v>
      </c>
      <c r="F532" s="192"/>
      <c r="G532" s="192"/>
      <c r="H532" s="63">
        <f t="shared" si="16"/>
        <v>0</v>
      </c>
      <c r="I532" s="260"/>
      <c r="J532" s="260"/>
      <c r="K532" s="63">
        <f t="shared" si="17"/>
        <v>0</v>
      </c>
      <c r="L532" s="66"/>
    </row>
    <row r="533" spans="2:12">
      <c r="B533" s="390"/>
      <c r="C533" s="392"/>
      <c r="D533" s="395" t="s">
        <v>833</v>
      </c>
      <c r="E533" s="64" t="s">
        <v>828</v>
      </c>
      <c r="F533" s="65"/>
      <c r="G533" s="65"/>
      <c r="H533" s="63">
        <f t="shared" si="16"/>
        <v>0</v>
      </c>
      <c r="I533" s="275"/>
      <c r="J533" s="275"/>
      <c r="K533" s="63">
        <f t="shared" si="17"/>
        <v>0</v>
      </c>
      <c r="L533" s="66"/>
    </row>
    <row r="534" spans="2:12">
      <c r="B534" s="390"/>
      <c r="C534" s="392"/>
      <c r="D534" s="396"/>
      <c r="E534" s="64" t="s">
        <v>829</v>
      </c>
      <c r="F534" s="65"/>
      <c r="G534" s="65"/>
      <c r="H534" s="63">
        <f t="shared" si="16"/>
        <v>0</v>
      </c>
      <c r="I534" s="65"/>
      <c r="J534" s="65"/>
      <c r="K534" s="63">
        <f t="shared" si="17"/>
        <v>0</v>
      </c>
      <c r="L534" s="66"/>
    </row>
    <row r="535" spans="2:12">
      <c r="B535" s="390"/>
      <c r="C535" s="392"/>
      <c r="D535" s="395" t="s">
        <v>834</v>
      </c>
      <c r="E535" s="64" t="s">
        <v>828</v>
      </c>
      <c r="F535" s="65"/>
      <c r="G535" s="65"/>
      <c r="H535" s="63">
        <f t="shared" si="16"/>
        <v>0</v>
      </c>
      <c r="I535" s="65"/>
      <c r="J535" s="65"/>
      <c r="K535" s="63">
        <f t="shared" si="17"/>
        <v>0</v>
      </c>
      <c r="L535" s="66"/>
    </row>
    <row r="536" spans="2:12">
      <c r="B536" s="390"/>
      <c r="C536" s="417"/>
      <c r="D536" s="396"/>
      <c r="E536" s="64" t="s">
        <v>829</v>
      </c>
      <c r="F536" s="65"/>
      <c r="G536" s="65"/>
      <c r="H536" s="63">
        <f t="shared" si="16"/>
        <v>0</v>
      </c>
      <c r="I536" s="65"/>
      <c r="J536" s="65"/>
      <c r="K536" s="63">
        <f t="shared" si="17"/>
        <v>0</v>
      </c>
      <c r="L536" s="66"/>
    </row>
    <row r="537" spans="2:12">
      <c r="B537" s="390"/>
      <c r="C537" s="406" t="s">
        <v>845</v>
      </c>
      <c r="D537" s="395" t="s">
        <v>827</v>
      </c>
      <c r="E537" s="64" t="s">
        <v>828</v>
      </c>
      <c r="F537" s="275">
        <v>204</v>
      </c>
      <c r="G537" s="275">
        <v>17</v>
      </c>
      <c r="H537" s="63">
        <f t="shared" si="16"/>
        <v>221</v>
      </c>
      <c r="I537" s="65">
        <v>7408077331</v>
      </c>
      <c r="J537" s="65">
        <v>452781365</v>
      </c>
      <c r="K537" s="63">
        <f t="shared" si="17"/>
        <v>7860858696</v>
      </c>
      <c r="L537" s="66"/>
    </row>
    <row r="538" spans="2:12">
      <c r="B538" s="390"/>
      <c r="C538" s="399"/>
      <c r="D538" s="396"/>
      <c r="E538" s="64" t="s">
        <v>829</v>
      </c>
      <c r="F538" s="275">
        <v>89</v>
      </c>
      <c r="G538" s="275">
        <v>2</v>
      </c>
      <c r="H538" s="63">
        <f t="shared" si="16"/>
        <v>91</v>
      </c>
      <c r="I538" s="65">
        <v>10085878297</v>
      </c>
      <c r="J538" s="65">
        <v>236730620</v>
      </c>
      <c r="K538" s="63">
        <f t="shared" si="17"/>
        <v>10322608917</v>
      </c>
      <c r="L538" s="66"/>
    </row>
    <row r="539" spans="2:12">
      <c r="B539" s="390"/>
      <c r="C539" s="399"/>
      <c r="D539" s="395" t="s">
        <v>830</v>
      </c>
      <c r="E539" s="64" t="s">
        <v>828</v>
      </c>
      <c r="F539" s="275">
        <v>167</v>
      </c>
      <c r="G539" s="275">
        <v>5</v>
      </c>
      <c r="H539" s="63">
        <f t="shared" ref="H539:H544" si="18">F539+G539</f>
        <v>172</v>
      </c>
      <c r="I539" s="65">
        <v>2566227111</v>
      </c>
      <c r="J539" s="65">
        <v>71914359</v>
      </c>
      <c r="K539" s="63">
        <f t="shared" ref="K539:K544" si="19">I539+J539</f>
        <v>2638141470</v>
      </c>
      <c r="L539" s="66"/>
    </row>
    <row r="540" spans="2:12">
      <c r="B540" s="390"/>
      <c r="C540" s="399"/>
      <c r="D540" s="396"/>
      <c r="E540" s="64" t="s">
        <v>829</v>
      </c>
      <c r="F540" s="275"/>
      <c r="G540" s="275"/>
      <c r="H540" s="63">
        <f t="shared" si="18"/>
        <v>0</v>
      </c>
      <c r="I540" s="65"/>
      <c r="J540" s="65"/>
      <c r="K540" s="63">
        <f t="shared" si="19"/>
        <v>0</v>
      </c>
      <c r="L540" s="66"/>
    </row>
    <row r="541" spans="2:12">
      <c r="B541" s="390"/>
      <c r="C541" s="399"/>
      <c r="D541" s="395" t="s">
        <v>831</v>
      </c>
      <c r="E541" s="64" t="s">
        <v>828</v>
      </c>
      <c r="F541" s="275">
        <v>248</v>
      </c>
      <c r="G541" s="275">
        <v>3</v>
      </c>
      <c r="H541" s="63">
        <f t="shared" si="18"/>
        <v>251</v>
      </c>
      <c r="I541" s="65">
        <v>2633995270</v>
      </c>
      <c r="J541" s="65">
        <v>22168945</v>
      </c>
      <c r="K541" s="63">
        <f t="shared" si="19"/>
        <v>2656164215</v>
      </c>
      <c r="L541" s="66"/>
    </row>
    <row r="542" spans="2:12">
      <c r="B542" s="390"/>
      <c r="C542" s="399"/>
      <c r="D542" s="396"/>
      <c r="E542" s="64" t="s">
        <v>829</v>
      </c>
      <c r="F542" s="275"/>
      <c r="G542" s="275"/>
      <c r="H542" s="298">
        <f t="shared" si="18"/>
        <v>0</v>
      </c>
      <c r="I542" s="65"/>
      <c r="J542" s="65"/>
      <c r="K542" s="63">
        <f t="shared" si="19"/>
        <v>0</v>
      </c>
      <c r="L542" s="66"/>
    </row>
    <row r="543" spans="2:12" ht="39.9" customHeight="1">
      <c r="B543" s="391"/>
      <c r="C543" s="407"/>
      <c r="D543" s="75" t="s">
        <v>832</v>
      </c>
      <c r="E543" s="64" t="s">
        <v>828</v>
      </c>
      <c r="F543" s="275">
        <v>77</v>
      </c>
      <c r="G543" s="275">
        <v>2</v>
      </c>
      <c r="H543" s="298">
        <f t="shared" si="18"/>
        <v>79</v>
      </c>
      <c r="I543" s="65">
        <v>633013906</v>
      </c>
      <c r="J543" s="65">
        <v>21153970</v>
      </c>
      <c r="K543" s="63">
        <f t="shared" si="19"/>
        <v>654167876</v>
      </c>
      <c r="L543" s="66"/>
    </row>
    <row r="544" spans="2:12" ht="42.6" thickBot="1">
      <c r="B544" s="272" t="s">
        <v>757</v>
      </c>
      <c r="C544" s="83" t="s">
        <v>835</v>
      </c>
      <c r="D544" s="84" t="s">
        <v>827</v>
      </c>
      <c r="E544" s="67" t="s">
        <v>828</v>
      </c>
      <c r="F544" s="68"/>
      <c r="G544" s="68"/>
      <c r="H544" s="63">
        <f t="shared" si="18"/>
        <v>0</v>
      </c>
      <c r="I544" s="68"/>
      <c r="J544" s="68"/>
      <c r="K544" s="63">
        <f t="shared" si="19"/>
        <v>0</v>
      </c>
      <c r="L544" s="69"/>
    </row>
    <row r="545" spans="2:12" s="85" customFormat="1" ht="14.4" thickBot="1">
      <c r="B545" s="86"/>
      <c r="C545" s="87" t="s">
        <v>846</v>
      </c>
      <c r="D545" s="86"/>
      <c r="E545" s="88"/>
      <c r="F545" s="89">
        <f>SUM(F370:F544)</f>
        <v>8817</v>
      </c>
      <c r="G545" s="90">
        <f>SUM(G370:G544)</f>
        <v>206</v>
      </c>
      <c r="H545" s="90">
        <f>SUM(H4:H544)</f>
        <v>10585</v>
      </c>
      <c r="I545" s="89">
        <f>SUM(I370:I544)</f>
        <v>84583402029.600006</v>
      </c>
      <c r="J545" s="90">
        <f>SUM(J370:J544)</f>
        <v>2467291602</v>
      </c>
      <c r="K545" s="89">
        <f>SUM(K370:K544)</f>
        <v>111002084719.19</v>
      </c>
      <c r="L545" s="89"/>
    </row>
  </sheetData>
  <mergeCells count="342">
    <mergeCell ref="I403:J407"/>
    <mergeCell ref="C413:C419"/>
    <mergeCell ref="D413:D414"/>
    <mergeCell ref="D384:D385"/>
    <mergeCell ref="D386:D387"/>
    <mergeCell ref="D388:D389"/>
    <mergeCell ref="D390:D391"/>
    <mergeCell ref="D392:D393"/>
    <mergeCell ref="B394:B400"/>
    <mergeCell ref="C394:C400"/>
    <mergeCell ref="D394:D395"/>
    <mergeCell ref="D396:D397"/>
    <mergeCell ref="D398:D399"/>
    <mergeCell ref="B370:B393"/>
    <mergeCell ref="C370:C381"/>
    <mergeCell ref="D370:D371"/>
    <mergeCell ref="D372:D373"/>
    <mergeCell ref="D374:D375"/>
    <mergeCell ref="D376:D377"/>
    <mergeCell ref="D378:D379"/>
    <mergeCell ref="D380:D381"/>
    <mergeCell ref="C382:C393"/>
    <mergeCell ref="D382:D383"/>
    <mergeCell ref="B432:B442"/>
    <mergeCell ref="C432:C442"/>
    <mergeCell ref="D432:D433"/>
    <mergeCell ref="D434:D435"/>
    <mergeCell ref="D436:D437"/>
    <mergeCell ref="D438:D439"/>
    <mergeCell ref="D440:D441"/>
    <mergeCell ref="D415:D416"/>
    <mergeCell ref="D417:D418"/>
    <mergeCell ref="B420:B430"/>
    <mergeCell ref="C420:C429"/>
    <mergeCell ref="D420:D421"/>
    <mergeCell ref="D422:D423"/>
    <mergeCell ref="D424:D425"/>
    <mergeCell ref="D426:D427"/>
    <mergeCell ref="D428:D429"/>
    <mergeCell ref="B401:B419"/>
    <mergeCell ref="C401:C412"/>
    <mergeCell ref="D401:D402"/>
    <mergeCell ref="D403:D404"/>
    <mergeCell ref="D405:D406"/>
    <mergeCell ref="D407:D408"/>
    <mergeCell ref="D409:D410"/>
    <mergeCell ref="D411:D412"/>
    <mergeCell ref="B443:B452"/>
    <mergeCell ref="C443:C449"/>
    <mergeCell ref="D443:D444"/>
    <mergeCell ref="D448:D449"/>
    <mergeCell ref="C450:C452"/>
    <mergeCell ref="B453:B457"/>
    <mergeCell ref="C453:C457"/>
    <mergeCell ref="D453:D454"/>
    <mergeCell ref="D455:D456"/>
    <mergeCell ref="D446:D447"/>
    <mergeCell ref="B472:B487"/>
    <mergeCell ref="C472:C486"/>
    <mergeCell ref="D472:D473"/>
    <mergeCell ref="D474:D475"/>
    <mergeCell ref="D477:D478"/>
    <mergeCell ref="D479:D480"/>
    <mergeCell ref="D481:D482"/>
    <mergeCell ref="D484:D485"/>
    <mergeCell ref="B458:B464"/>
    <mergeCell ref="C458:C464"/>
    <mergeCell ref="D458:D459"/>
    <mergeCell ref="D460:D461"/>
    <mergeCell ref="D462:D463"/>
    <mergeCell ref="B465:B471"/>
    <mergeCell ref="C465:C469"/>
    <mergeCell ref="D465:D466"/>
    <mergeCell ref="D467:D468"/>
    <mergeCell ref="C470:C471"/>
    <mergeCell ref="B488:B496"/>
    <mergeCell ref="C488:C496"/>
    <mergeCell ref="D488:D489"/>
    <mergeCell ref="D490:D491"/>
    <mergeCell ref="D494:D495"/>
    <mergeCell ref="B497:B505"/>
    <mergeCell ref="C497:C505"/>
    <mergeCell ref="D497:D498"/>
    <mergeCell ref="D501:D502"/>
    <mergeCell ref="D503:D504"/>
    <mergeCell ref="B506:B524"/>
    <mergeCell ref="C506:C517"/>
    <mergeCell ref="D506:D507"/>
    <mergeCell ref="D508:D509"/>
    <mergeCell ref="D510:D511"/>
    <mergeCell ref="D512:D513"/>
    <mergeCell ref="D514:D515"/>
    <mergeCell ref="D516:D517"/>
    <mergeCell ref="C518:C524"/>
    <mergeCell ref="D518:D519"/>
    <mergeCell ref="D537:D538"/>
    <mergeCell ref="D539:D540"/>
    <mergeCell ref="D541:D542"/>
    <mergeCell ref="D520:D521"/>
    <mergeCell ref="D522:D523"/>
    <mergeCell ref="C525:C536"/>
    <mergeCell ref="D525:D526"/>
    <mergeCell ref="D527:D528"/>
    <mergeCell ref="D529:D530"/>
    <mergeCell ref="D531:D532"/>
    <mergeCell ref="D533:D534"/>
    <mergeCell ref="D535:D536"/>
    <mergeCell ref="B4:B27"/>
    <mergeCell ref="C4:C15"/>
    <mergeCell ref="D4:D5"/>
    <mergeCell ref="D6:D7"/>
    <mergeCell ref="D8:D9"/>
    <mergeCell ref="D10:D11"/>
    <mergeCell ref="D12:D13"/>
    <mergeCell ref="D14:D15"/>
    <mergeCell ref="C16:C27"/>
    <mergeCell ref="D16:D17"/>
    <mergeCell ref="D18:D19"/>
    <mergeCell ref="D20:D21"/>
    <mergeCell ref="D22:D23"/>
    <mergeCell ref="D24:D25"/>
    <mergeCell ref="D26:D27"/>
    <mergeCell ref="B248:B271"/>
    <mergeCell ref="C248:C259"/>
    <mergeCell ref="D248:D249"/>
    <mergeCell ref="D250:D251"/>
    <mergeCell ref="D252:D253"/>
    <mergeCell ref="D254:D255"/>
    <mergeCell ref="D256:D257"/>
    <mergeCell ref="D258:D259"/>
    <mergeCell ref="C260:C271"/>
    <mergeCell ref="D260:D261"/>
    <mergeCell ref="D262:D263"/>
    <mergeCell ref="D264:D265"/>
    <mergeCell ref="D266:D267"/>
    <mergeCell ref="D268:D269"/>
    <mergeCell ref="D270:D271"/>
    <mergeCell ref="B272:B295"/>
    <mergeCell ref="C272:C283"/>
    <mergeCell ref="D272:D273"/>
    <mergeCell ref="D274:D275"/>
    <mergeCell ref="D276:D277"/>
    <mergeCell ref="D278:D279"/>
    <mergeCell ref="D280:D281"/>
    <mergeCell ref="D282:D283"/>
    <mergeCell ref="C284:C295"/>
    <mergeCell ref="D284:D285"/>
    <mergeCell ref="D286:D287"/>
    <mergeCell ref="D288:D289"/>
    <mergeCell ref="D290:D291"/>
    <mergeCell ref="D292:D293"/>
    <mergeCell ref="D294:D295"/>
    <mergeCell ref="B296:B297"/>
    <mergeCell ref="C296:C297"/>
    <mergeCell ref="D296:D297"/>
    <mergeCell ref="B346:B369"/>
    <mergeCell ref="C346:C357"/>
    <mergeCell ref="D346:D347"/>
    <mergeCell ref="D348:D349"/>
    <mergeCell ref="D350:D351"/>
    <mergeCell ref="D352:D353"/>
    <mergeCell ref="D354:D355"/>
    <mergeCell ref="D356:D357"/>
    <mergeCell ref="C358:C369"/>
    <mergeCell ref="D358:D359"/>
    <mergeCell ref="D360:D361"/>
    <mergeCell ref="D362:D363"/>
    <mergeCell ref="D364:D365"/>
    <mergeCell ref="D366:D367"/>
    <mergeCell ref="D368:D369"/>
    <mergeCell ref="B322:B345"/>
    <mergeCell ref="C322:C333"/>
    <mergeCell ref="D322:D323"/>
    <mergeCell ref="D324:D325"/>
    <mergeCell ref="D326:D327"/>
    <mergeCell ref="D328:D329"/>
    <mergeCell ref="D330:D331"/>
    <mergeCell ref="D332:D333"/>
    <mergeCell ref="C334:C345"/>
    <mergeCell ref="D334:D335"/>
    <mergeCell ref="D336:D337"/>
    <mergeCell ref="D338:D339"/>
    <mergeCell ref="D340:D341"/>
    <mergeCell ref="D342:D343"/>
    <mergeCell ref="D344:D345"/>
    <mergeCell ref="D302:D303"/>
    <mergeCell ref="D304:D305"/>
    <mergeCell ref="D306:D307"/>
    <mergeCell ref="D308:D309"/>
    <mergeCell ref="C310:C321"/>
    <mergeCell ref="D310:D311"/>
    <mergeCell ref="D312:D313"/>
    <mergeCell ref="D314:D315"/>
    <mergeCell ref="D316:D317"/>
    <mergeCell ref="D318:D319"/>
    <mergeCell ref="D320:D321"/>
    <mergeCell ref="B525:B543"/>
    <mergeCell ref="C537:C543"/>
    <mergeCell ref="B28:B51"/>
    <mergeCell ref="C28:C39"/>
    <mergeCell ref="D28:D29"/>
    <mergeCell ref="D30:D31"/>
    <mergeCell ref="D32:D33"/>
    <mergeCell ref="D34:D35"/>
    <mergeCell ref="D36:D37"/>
    <mergeCell ref="D38:D39"/>
    <mergeCell ref="C40:C51"/>
    <mergeCell ref="D40:D41"/>
    <mergeCell ref="D42:D43"/>
    <mergeCell ref="D44:D45"/>
    <mergeCell ref="D46:D47"/>
    <mergeCell ref="D48:D49"/>
    <mergeCell ref="D50:D51"/>
    <mergeCell ref="B52:B55"/>
    <mergeCell ref="C52:C53"/>
    <mergeCell ref="D52:D53"/>
    <mergeCell ref="B298:B321"/>
    <mergeCell ref="C298:C309"/>
    <mergeCell ref="D298:D299"/>
    <mergeCell ref="D300:D301"/>
    <mergeCell ref="C54:C55"/>
    <mergeCell ref="D54:D55"/>
    <mergeCell ref="B56:B79"/>
    <mergeCell ref="C56:C67"/>
    <mergeCell ref="D56:D57"/>
    <mergeCell ref="D58:D59"/>
    <mergeCell ref="D60:D61"/>
    <mergeCell ref="D62:D63"/>
    <mergeCell ref="D64:D65"/>
    <mergeCell ref="D66:D67"/>
    <mergeCell ref="C68:C79"/>
    <mergeCell ref="D68:D69"/>
    <mergeCell ref="D70:D71"/>
    <mergeCell ref="D72:D73"/>
    <mergeCell ref="D74:D75"/>
    <mergeCell ref="D76:D77"/>
    <mergeCell ref="D78:D79"/>
    <mergeCell ref="B80:B103"/>
    <mergeCell ref="C80:C91"/>
    <mergeCell ref="D80:D81"/>
    <mergeCell ref="D82:D83"/>
    <mergeCell ref="D84:D85"/>
    <mergeCell ref="D86:D87"/>
    <mergeCell ref="D88:D89"/>
    <mergeCell ref="D90:D91"/>
    <mergeCell ref="C92:C103"/>
    <mergeCell ref="D92:D93"/>
    <mergeCell ref="D94:D95"/>
    <mergeCell ref="D96:D97"/>
    <mergeCell ref="D98:D99"/>
    <mergeCell ref="D100:D101"/>
    <mergeCell ref="D102:D103"/>
    <mergeCell ref="B104:B127"/>
    <mergeCell ref="C104:C115"/>
    <mergeCell ref="D104:D105"/>
    <mergeCell ref="D106:D107"/>
    <mergeCell ref="D108:D109"/>
    <mergeCell ref="D110:D111"/>
    <mergeCell ref="D112:D113"/>
    <mergeCell ref="D114:D115"/>
    <mergeCell ref="C116:C127"/>
    <mergeCell ref="D116:D117"/>
    <mergeCell ref="D118:D119"/>
    <mergeCell ref="D120:D121"/>
    <mergeCell ref="D122:D123"/>
    <mergeCell ref="D124:D125"/>
    <mergeCell ref="D126:D127"/>
    <mergeCell ref="B128:B151"/>
    <mergeCell ref="C128:C139"/>
    <mergeCell ref="D128:D129"/>
    <mergeCell ref="D130:D131"/>
    <mergeCell ref="D132:D133"/>
    <mergeCell ref="D134:D135"/>
    <mergeCell ref="D136:D137"/>
    <mergeCell ref="D138:D139"/>
    <mergeCell ref="C140:C151"/>
    <mergeCell ref="D140:D141"/>
    <mergeCell ref="D142:D143"/>
    <mergeCell ref="D144:D145"/>
    <mergeCell ref="D146:D147"/>
    <mergeCell ref="D148:D149"/>
    <mergeCell ref="D150:D151"/>
    <mergeCell ref="B152:B175"/>
    <mergeCell ref="C152:C163"/>
    <mergeCell ref="D152:D153"/>
    <mergeCell ref="D154:D155"/>
    <mergeCell ref="D156:D157"/>
    <mergeCell ref="D158:D159"/>
    <mergeCell ref="D160:D161"/>
    <mergeCell ref="D162:D163"/>
    <mergeCell ref="C164:C175"/>
    <mergeCell ref="D164:D165"/>
    <mergeCell ref="D166:D167"/>
    <mergeCell ref="D168:D169"/>
    <mergeCell ref="D170:D171"/>
    <mergeCell ref="D172:D173"/>
    <mergeCell ref="D174:D175"/>
    <mergeCell ref="B176:B199"/>
    <mergeCell ref="C176:C187"/>
    <mergeCell ref="D176:D177"/>
    <mergeCell ref="D178:D179"/>
    <mergeCell ref="D180:D181"/>
    <mergeCell ref="D182:D183"/>
    <mergeCell ref="D184:D185"/>
    <mergeCell ref="D186:D187"/>
    <mergeCell ref="C188:C199"/>
    <mergeCell ref="D188:D189"/>
    <mergeCell ref="D190:D191"/>
    <mergeCell ref="D192:D193"/>
    <mergeCell ref="D194:D195"/>
    <mergeCell ref="D196:D197"/>
    <mergeCell ref="D198:D199"/>
    <mergeCell ref="B200:B223"/>
    <mergeCell ref="C200:C211"/>
    <mergeCell ref="D200:D201"/>
    <mergeCell ref="D202:D203"/>
    <mergeCell ref="D204:D205"/>
    <mergeCell ref="D206:D207"/>
    <mergeCell ref="D208:D209"/>
    <mergeCell ref="D210:D211"/>
    <mergeCell ref="C212:C223"/>
    <mergeCell ref="D212:D213"/>
    <mergeCell ref="D214:D215"/>
    <mergeCell ref="D216:D217"/>
    <mergeCell ref="D218:D219"/>
    <mergeCell ref="D220:D221"/>
    <mergeCell ref="D222:D223"/>
    <mergeCell ref="B224:B247"/>
    <mergeCell ref="C224:C235"/>
    <mergeCell ref="D224:D225"/>
    <mergeCell ref="D226:D227"/>
    <mergeCell ref="D228:D229"/>
    <mergeCell ref="D230:D231"/>
    <mergeCell ref="D232:D233"/>
    <mergeCell ref="D234:D235"/>
    <mergeCell ref="C236:C247"/>
    <mergeCell ref="D236:D237"/>
    <mergeCell ref="D238:D239"/>
    <mergeCell ref="D240:D241"/>
    <mergeCell ref="D242:D243"/>
    <mergeCell ref="D244:D245"/>
    <mergeCell ref="D246:D247"/>
  </mergeCells>
  <pageMargins left="0.70866141732283472" right="0.70866141732283472" top="0.74803149606299213" bottom="0.74803149606299213" header="0.31496062992125984" footer="0.31496062992125984"/>
  <pageSetup paperSize="9" scale="37" orientation="portrait" verticalDpi="0" r:id="rId1"/>
  <rowBreaks count="1" manualBreakCount="1">
    <brk id="479" min="1" max="9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70536-5C2A-4D4C-8F3E-281E228EEE55}">
  <dimension ref="A1:E757"/>
  <sheetViews>
    <sheetView showGridLines="0" zoomScale="85" zoomScaleNormal="85" workbookViewId="0">
      <pane ySplit="3" topLeftCell="A4" activePane="bottomLeft" state="frozen"/>
      <selection pane="bottomLeft"/>
    </sheetView>
  </sheetViews>
  <sheetFormatPr baseColWidth="10" defaultColWidth="11.5546875" defaultRowHeight="13.8"/>
  <cols>
    <col min="1" max="1" width="11.5546875" style="4"/>
    <col min="2" max="2" width="17.88671875" style="4" customWidth="1"/>
    <col min="3" max="3" width="67.109375" style="4" bestFit="1" customWidth="1"/>
    <col min="4" max="4" width="21.88671875" style="4" bestFit="1" customWidth="1"/>
    <col min="5" max="16384" width="11.5546875" style="4"/>
  </cols>
  <sheetData>
    <row r="1" spans="1:4">
      <c r="A1" s="273" t="s">
        <v>6616</v>
      </c>
      <c r="B1" s="273"/>
    </row>
    <row r="3" spans="1:4">
      <c r="B3" s="168" t="s">
        <v>3</v>
      </c>
      <c r="C3" s="169" t="s">
        <v>6617</v>
      </c>
      <c r="D3" s="161" t="s">
        <v>6618</v>
      </c>
    </row>
    <row r="4" spans="1:4" ht="15.6">
      <c r="B4" s="133"/>
      <c r="C4" s="132"/>
      <c r="D4" s="274"/>
    </row>
    <row r="5" spans="1:4" ht="15.6">
      <c r="B5" s="133"/>
      <c r="C5" s="132"/>
      <c r="D5" s="274"/>
    </row>
    <row r="6" spans="1:4" ht="15.6">
      <c r="B6" s="133"/>
      <c r="C6" s="132"/>
      <c r="D6" s="274"/>
    </row>
    <row r="7" spans="1:4" ht="15.6">
      <c r="B7" s="133"/>
      <c r="C7" s="132"/>
      <c r="D7" s="274"/>
    </row>
    <row r="8" spans="1:4" ht="15.6">
      <c r="B8" s="133"/>
      <c r="C8" s="132"/>
      <c r="D8" s="274"/>
    </row>
    <row r="9" spans="1:4" ht="15.6">
      <c r="B9" s="133"/>
      <c r="C9" s="132"/>
      <c r="D9" s="274"/>
    </row>
    <row r="10" spans="1:4" ht="15.6">
      <c r="B10" s="133"/>
      <c r="C10" s="132"/>
      <c r="D10" s="274"/>
    </row>
    <row r="11" spans="1:4" ht="15.6">
      <c r="B11" s="133"/>
      <c r="C11" s="132"/>
      <c r="D11" s="274"/>
    </row>
    <row r="12" spans="1:4" ht="15.6">
      <c r="B12" s="133"/>
      <c r="C12" s="132"/>
      <c r="D12" s="274"/>
    </row>
    <row r="13" spans="1:4" ht="15.6">
      <c r="B13" s="133"/>
      <c r="C13" s="132"/>
      <c r="D13" s="274"/>
    </row>
    <row r="14" spans="1:4" ht="15.6">
      <c r="B14" s="133"/>
      <c r="C14" s="132"/>
      <c r="D14" s="274"/>
    </row>
    <row r="15" spans="1:4" ht="15.6">
      <c r="B15" s="133"/>
      <c r="C15" s="132"/>
      <c r="D15" s="274"/>
    </row>
    <row r="16" spans="1:4" ht="15.6">
      <c r="B16" s="133"/>
      <c r="C16" s="132"/>
      <c r="D16" s="274"/>
    </row>
    <row r="17" spans="2:4" ht="15.6">
      <c r="B17" s="133"/>
      <c r="C17" s="132"/>
      <c r="D17" s="274"/>
    </row>
    <row r="18" spans="2:4" ht="15.6">
      <c r="B18" s="133"/>
      <c r="C18" s="132"/>
      <c r="D18" s="274"/>
    </row>
    <row r="19" spans="2:4" ht="15.6">
      <c r="B19" s="133"/>
      <c r="C19" s="132"/>
      <c r="D19" s="274"/>
    </row>
    <row r="20" spans="2:4" ht="15.6">
      <c r="B20" s="133"/>
      <c r="C20" s="132"/>
      <c r="D20" s="274"/>
    </row>
    <row r="21" spans="2:4" ht="15.6">
      <c r="B21" s="133"/>
      <c r="C21" s="132"/>
      <c r="D21" s="274"/>
    </row>
    <row r="22" spans="2:4" ht="15.6">
      <c r="B22" s="133"/>
      <c r="C22" s="132"/>
      <c r="D22" s="274"/>
    </row>
    <row r="23" spans="2:4" ht="15.6">
      <c r="B23" s="133"/>
      <c r="C23" s="132"/>
      <c r="D23" s="274"/>
    </row>
    <row r="24" spans="2:4" ht="15.6">
      <c r="B24" s="133"/>
      <c r="C24" s="132"/>
      <c r="D24" s="274"/>
    </row>
    <row r="25" spans="2:4" ht="15.6">
      <c r="B25" s="133"/>
      <c r="C25" s="132"/>
      <c r="D25" s="274"/>
    </row>
    <row r="26" spans="2:4" ht="15.6">
      <c r="B26" s="133"/>
      <c r="C26" s="132"/>
      <c r="D26" s="274"/>
    </row>
    <row r="27" spans="2:4" ht="15.6">
      <c r="B27" s="133"/>
      <c r="C27" s="132"/>
      <c r="D27" s="274"/>
    </row>
    <row r="28" spans="2:4" ht="15.6">
      <c r="B28" s="133"/>
      <c r="C28" s="132"/>
      <c r="D28" s="274"/>
    </row>
    <row r="29" spans="2:4" ht="15.6">
      <c r="B29" s="133"/>
      <c r="C29" s="132"/>
      <c r="D29" s="274"/>
    </row>
    <row r="30" spans="2:4" ht="15.6">
      <c r="B30" s="133"/>
      <c r="C30" s="132"/>
      <c r="D30" s="274"/>
    </row>
    <row r="31" spans="2:4" ht="15.6">
      <c r="B31" s="133"/>
      <c r="C31" s="132"/>
      <c r="D31" s="274"/>
    </row>
    <row r="32" spans="2:4" ht="15.6">
      <c r="B32" s="133"/>
      <c r="C32" s="132"/>
      <c r="D32" s="274"/>
    </row>
    <row r="33" spans="2:4" ht="15.6">
      <c r="B33" s="133"/>
      <c r="C33" s="132"/>
      <c r="D33" s="274"/>
    </row>
    <row r="34" spans="2:4" ht="15.6">
      <c r="B34" s="133"/>
      <c r="C34" s="132"/>
      <c r="D34" s="274"/>
    </row>
    <row r="35" spans="2:4" ht="15.6">
      <c r="B35" s="133"/>
      <c r="C35" s="132"/>
      <c r="D35" s="274"/>
    </row>
    <row r="36" spans="2:4" ht="15.6">
      <c r="B36" s="133"/>
      <c r="C36" s="132"/>
      <c r="D36" s="274"/>
    </row>
    <row r="37" spans="2:4" ht="15.6">
      <c r="B37" s="133"/>
      <c r="C37" s="132"/>
      <c r="D37" s="274"/>
    </row>
    <row r="38" spans="2:4" ht="15.6">
      <c r="B38" s="133"/>
      <c r="C38" s="132"/>
      <c r="D38" s="274"/>
    </row>
    <row r="39" spans="2:4" ht="15.6">
      <c r="B39" s="133"/>
      <c r="C39" s="132"/>
      <c r="D39" s="274"/>
    </row>
    <row r="40" spans="2:4" ht="15.6">
      <c r="B40" s="133"/>
      <c r="C40" s="132"/>
      <c r="D40" s="274"/>
    </row>
    <row r="41" spans="2:4" ht="15.6">
      <c r="B41" s="133"/>
      <c r="C41" s="132"/>
      <c r="D41" s="274"/>
    </row>
    <row r="42" spans="2:4" ht="15.6">
      <c r="B42" s="133"/>
      <c r="C42" s="132"/>
      <c r="D42" s="274"/>
    </row>
    <row r="43" spans="2:4" ht="15.6">
      <c r="B43" s="133"/>
      <c r="C43" s="132"/>
      <c r="D43" s="274"/>
    </row>
    <row r="44" spans="2:4" ht="15.6">
      <c r="B44" s="133"/>
      <c r="C44" s="132"/>
      <c r="D44" s="274"/>
    </row>
    <row r="45" spans="2:4" ht="15.6">
      <c r="B45" s="133"/>
      <c r="C45" s="132"/>
      <c r="D45" s="274"/>
    </row>
    <row r="46" spans="2:4" ht="15.6">
      <c r="B46" s="133"/>
      <c r="C46" s="132"/>
      <c r="D46" s="274"/>
    </row>
    <row r="47" spans="2:4" ht="15.6">
      <c r="B47" s="133"/>
      <c r="C47" s="132"/>
      <c r="D47" s="274"/>
    </row>
    <row r="48" spans="2:4" ht="15.6">
      <c r="B48" s="133"/>
      <c r="C48" s="132"/>
      <c r="D48" s="274"/>
    </row>
    <row r="49" spans="2:5" ht="15.6">
      <c r="B49" s="133"/>
      <c r="C49" s="132"/>
      <c r="D49" s="274"/>
    </row>
    <row r="50" spans="2:5" s="9" customFormat="1" ht="15.6">
      <c r="B50" s="133"/>
      <c r="C50" s="132"/>
      <c r="D50" s="274"/>
      <c r="E50" s="4"/>
    </row>
    <row r="51" spans="2:5" ht="15.6">
      <c r="B51" s="133"/>
      <c r="C51" s="132"/>
      <c r="D51" s="274"/>
    </row>
    <row r="52" spans="2:5" ht="15.6">
      <c r="B52" s="133"/>
      <c r="C52" s="132"/>
      <c r="D52" s="274"/>
    </row>
    <row r="53" spans="2:5" ht="15.6">
      <c r="B53" s="133"/>
      <c r="C53" s="132"/>
      <c r="D53" s="274"/>
    </row>
    <row r="54" spans="2:5" ht="15.6">
      <c r="B54" s="133"/>
      <c r="C54" s="132"/>
      <c r="D54" s="274"/>
    </row>
    <row r="55" spans="2:5" ht="15.6">
      <c r="B55" s="133"/>
      <c r="C55" s="132"/>
      <c r="D55" s="274"/>
    </row>
    <row r="56" spans="2:5" ht="15.6">
      <c r="B56" s="133"/>
      <c r="C56" s="132"/>
      <c r="D56" s="274"/>
    </row>
    <row r="57" spans="2:5" ht="15.6">
      <c r="B57" s="133"/>
      <c r="C57" s="132"/>
      <c r="D57" s="274"/>
    </row>
    <row r="58" spans="2:5" ht="15.6">
      <c r="B58" s="133"/>
      <c r="C58" s="132"/>
      <c r="D58" s="274"/>
    </row>
    <row r="59" spans="2:5" ht="15.6">
      <c r="B59" s="133"/>
      <c r="C59" s="132"/>
      <c r="D59" s="274"/>
    </row>
    <row r="60" spans="2:5" ht="15.6">
      <c r="B60" s="133"/>
      <c r="C60" s="132"/>
      <c r="D60" s="274"/>
    </row>
    <row r="61" spans="2:5" ht="15.6">
      <c r="B61" s="133"/>
      <c r="C61" s="132"/>
      <c r="D61" s="274"/>
    </row>
    <row r="62" spans="2:5" ht="15.6">
      <c r="B62" s="133"/>
      <c r="C62" s="132"/>
      <c r="D62" s="274"/>
    </row>
    <row r="63" spans="2:5" ht="15.6">
      <c r="B63" s="133"/>
      <c r="C63" s="132"/>
      <c r="D63" s="274"/>
    </row>
    <row r="64" spans="2:5" ht="15.6">
      <c r="B64" s="133"/>
      <c r="C64" s="132"/>
      <c r="D64" s="274"/>
    </row>
    <row r="65" spans="2:4" ht="15.6">
      <c r="B65" s="133"/>
      <c r="C65" s="132"/>
      <c r="D65" s="274"/>
    </row>
    <row r="66" spans="2:4" ht="15.6">
      <c r="B66" s="133"/>
      <c r="C66" s="132"/>
      <c r="D66" s="274"/>
    </row>
    <row r="67" spans="2:4" ht="15.6">
      <c r="B67" s="133"/>
      <c r="C67" s="132"/>
      <c r="D67" s="274"/>
    </row>
    <row r="68" spans="2:4" ht="15.6">
      <c r="B68" s="133"/>
      <c r="C68" s="132"/>
      <c r="D68" s="274"/>
    </row>
    <row r="69" spans="2:4" ht="15.6">
      <c r="B69" s="133"/>
      <c r="C69" s="132"/>
      <c r="D69" s="274"/>
    </row>
    <row r="70" spans="2:4" ht="15.6">
      <c r="B70" s="133"/>
      <c r="C70" s="132"/>
      <c r="D70" s="274"/>
    </row>
    <row r="71" spans="2:4" ht="15.6">
      <c r="B71" s="133"/>
      <c r="C71" s="132"/>
      <c r="D71" s="274"/>
    </row>
    <row r="72" spans="2:4" ht="15.6">
      <c r="B72" s="133"/>
      <c r="C72" s="132"/>
      <c r="D72" s="274"/>
    </row>
    <row r="73" spans="2:4" ht="15.6">
      <c r="B73" s="133"/>
      <c r="C73" s="132"/>
      <c r="D73" s="274"/>
    </row>
    <row r="74" spans="2:4" ht="15.6">
      <c r="B74" s="133"/>
      <c r="C74" s="132"/>
      <c r="D74" s="274"/>
    </row>
    <row r="75" spans="2:4" ht="15.6">
      <c r="B75" s="133"/>
      <c r="C75" s="132"/>
      <c r="D75" s="274"/>
    </row>
    <row r="76" spans="2:4" ht="15.6">
      <c r="B76" s="133"/>
      <c r="C76" s="132"/>
      <c r="D76" s="274"/>
    </row>
    <row r="77" spans="2:4" ht="15.6">
      <c r="B77" s="133"/>
      <c r="C77" s="132"/>
      <c r="D77" s="274"/>
    </row>
    <row r="78" spans="2:4" ht="15.6">
      <c r="B78" s="133"/>
      <c r="C78" s="132"/>
      <c r="D78" s="274"/>
    </row>
    <row r="79" spans="2:4" ht="15.6">
      <c r="B79" s="133"/>
      <c r="C79" s="132"/>
      <c r="D79" s="274"/>
    </row>
    <row r="80" spans="2:4" ht="15.6">
      <c r="B80" s="133"/>
      <c r="C80" s="132"/>
      <c r="D80" s="274"/>
    </row>
    <row r="81" spans="2:4" ht="15.6">
      <c r="B81" s="133"/>
      <c r="C81" s="132"/>
      <c r="D81" s="274"/>
    </row>
    <row r="82" spans="2:4" ht="15.6">
      <c r="B82" s="133"/>
      <c r="C82" s="132"/>
      <c r="D82" s="274"/>
    </row>
    <row r="83" spans="2:4" ht="15.6">
      <c r="B83" s="133"/>
      <c r="C83" s="132"/>
      <c r="D83" s="274"/>
    </row>
    <row r="84" spans="2:4" ht="15.6">
      <c r="B84" s="133"/>
      <c r="C84" s="132"/>
      <c r="D84" s="274"/>
    </row>
    <row r="85" spans="2:4" ht="15.6">
      <c r="B85" s="133"/>
      <c r="C85" s="132"/>
      <c r="D85" s="274"/>
    </row>
    <row r="86" spans="2:4" ht="15.6">
      <c r="B86" s="133"/>
      <c r="C86" s="132"/>
      <c r="D86" s="274"/>
    </row>
    <row r="87" spans="2:4" ht="15.6">
      <c r="B87" s="133"/>
      <c r="C87" s="132"/>
      <c r="D87" s="274"/>
    </row>
    <row r="88" spans="2:4" ht="15.6">
      <c r="B88" s="133"/>
      <c r="C88" s="132"/>
      <c r="D88" s="274"/>
    </row>
    <row r="89" spans="2:4" ht="15.6">
      <c r="B89" s="133"/>
      <c r="C89" s="132"/>
      <c r="D89" s="274"/>
    </row>
    <row r="90" spans="2:4" ht="15.6">
      <c r="B90" s="133"/>
      <c r="C90" s="132"/>
      <c r="D90" s="274"/>
    </row>
    <row r="91" spans="2:4" ht="15.6">
      <c r="B91" s="133"/>
      <c r="C91" s="132"/>
      <c r="D91" s="274"/>
    </row>
    <row r="92" spans="2:4" ht="15.6">
      <c r="B92" s="133"/>
      <c r="C92" s="132"/>
      <c r="D92" s="274"/>
    </row>
    <row r="93" spans="2:4" ht="15.6">
      <c r="B93" s="133"/>
      <c r="C93" s="132"/>
      <c r="D93" s="274"/>
    </row>
    <row r="94" spans="2:4" ht="15.6">
      <c r="B94" s="133"/>
      <c r="C94" s="132"/>
      <c r="D94" s="274"/>
    </row>
    <row r="95" spans="2:4" ht="15.6">
      <c r="B95" s="133"/>
      <c r="C95" s="132"/>
      <c r="D95" s="274"/>
    </row>
    <row r="96" spans="2:4" ht="15.6">
      <c r="B96" s="133"/>
      <c r="C96" s="132"/>
      <c r="D96" s="274"/>
    </row>
    <row r="97" spans="2:4" ht="15.6">
      <c r="B97" s="133"/>
      <c r="C97" s="132"/>
      <c r="D97" s="274"/>
    </row>
    <row r="98" spans="2:4" ht="15.6">
      <c r="B98" s="133"/>
      <c r="C98" s="132"/>
      <c r="D98" s="274"/>
    </row>
    <row r="99" spans="2:4" ht="15.6">
      <c r="B99" s="133"/>
      <c r="C99" s="132"/>
      <c r="D99" s="274"/>
    </row>
    <row r="100" spans="2:4" ht="15.6">
      <c r="B100" s="133"/>
      <c r="C100" s="132"/>
      <c r="D100" s="274"/>
    </row>
    <row r="101" spans="2:4" ht="15.6">
      <c r="B101" s="133"/>
      <c r="C101" s="132"/>
      <c r="D101" s="274"/>
    </row>
    <row r="102" spans="2:4" ht="15.6">
      <c r="B102" s="133"/>
      <c r="C102" s="132"/>
      <c r="D102" s="274"/>
    </row>
    <row r="103" spans="2:4" ht="15.6">
      <c r="B103" s="133"/>
      <c r="C103" s="132"/>
      <c r="D103" s="274"/>
    </row>
    <row r="104" spans="2:4" ht="15.6">
      <c r="B104" s="133"/>
      <c r="C104" s="132"/>
      <c r="D104" s="274"/>
    </row>
    <row r="105" spans="2:4" ht="15.6">
      <c r="B105" s="133"/>
      <c r="C105" s="132"/>
      <c r="D105" s="274"/>
    </row>
    <row r="106" spans="2:4" ht="15.6">
      <c r="B106" s="133"/>
      <c r="C106" s="132"/>
      <c r="D106" s="274"/>
    </row>
    <row r="107" spans="2:4" ht="15.6">
      <c r="B107" s="133"/>
      <c r="C107" s="132"/>
      <c r="D107" s="274"/>
    </row>
    <row r="108" spans="2:4" ht="15.6">
      <c r="B108" s="133"/>
      <c r="C108" s="132"/>
      <c r="D108" s="274"/>
    </row>
    <row r="109" spans="2:4" ht="15.6">
      <c r="B109" s="133"/>
      <c r="C109" s="132"/>
      <c r="D109" s="274"/>
    </row>
    <row r="110" spans="2:4" ht="15.6">
      <c r="B110" s="133"/>
      <c r="C110" s="132"/>
      <c r="D110" s="274"/>
    </row>
    <row r="111" spans="2:4" ht="15.6">
      <c r="B111" s="133"/>
      <c r="C111" s="132"/>
      <c r="D111" s="274"/>
    </row>
    <row r="112" spans="2:4" ht="15.6">
      <c r="B112" s="133"/>
      <c r="C112" s="132"/>
      <c r="D112" s="274"/>
    </row>
    <row r="113" spans="2:4" ht="15.6">
      <c r="B113" s="133"/>
      <c r="C113" s="132"/>
      <c r="D113" s="274"/>
    </row>
    <row r="114" spans="2:4" ht="15.6">
      <c r="B114" s="133"/>
      <c r="C114" s="132"/>
      <c r="D114" s="274"/>
    </row>
    <row r="115" spans="2:4" ht="15.6">
      <c r="B115" s="133"/>
      <c r="C115" s="132"/>
      <c r="D115" s="274"/>
    </row>
    <row r="116" spans="2:4" ht="15.6">
      <c r="B116" s="133"/>
      <c r="C116" s="132"/>
      <c r="D116" s="274"/>
    </row>
    <row r="117" spans="2:4" ht="15.6">
      <c r="B117" s="133"/>
      <c r="C117" s="132"/>
      <c r="D117" s="274"/>
    </row>
    <row r="118" spans="2:4" ht="15.6">
      <c r="B118" s="133"/>
      <c r="C118" s="132"/>
      <c r="D118" s="274"/>
    </row>
    <row r="119" spans="2:4" ht="15.6">
      <c r="B119" s="133"/>
      <c r="C119" s="132"/>
      <c r="D119" s="274"/>
    </row>
    <row r="120" spans="2:4" ht="15.6">
      <c r="B120" s="133"/>
      <c r="C120" s="132"/>
      <c r="D120" s="274"/>
    </row>
    <row r="121" spans="2:4" ht="15.6">
      <c r="B121" s="133"/>
      <c r="C121" s="132"/>
      <c r="D121" s="274"/>
    </row>
    <row r="122" spans="2:4" ht="15.6">
      <c r="B122" s="133"/>
      <c r="C122" s="132"/>
      <c r="D122" s="274"/>
    </row>
    <row r="123" spans="2:4" ht="15.6">
      <c r="B123" s="133"/>
      <c r="C123" s="132"/>
      <c r="D123" s="274"/>
    </row>
    <row r="124" spans="2:4" ht="15.6">
      <c r="B124" s="133"/>
      <c r="C124" s="132"/>
      <c r="D124" s="274"/>
    </row>
    <row r="125" spans="2:4" ht="15.6">
      <c r="B125" s="133"/>
      <c r="C125" s="132"/>
      <c r="D125" s="274"/>
    </row>
    <row r="126" spans="2:4" ht="15.6">
      <c r="B126" s="133"/>
      <c r="C126" s="132"/>
      <c r="D126" s="274"/>
    </row>
    <row r="127" spans="2:4" ht="15.6">
      <c r="B127" s="133"/>
      <c r="C127" s="132"/>
      <c r="D127" s="274"/>
    </row>
    <row r="128" spans="2:4" ht="15.6">
      <c r="B128" s="133"/>
      <c r="C128" s="132"/>
      <c r="D128" s="274"/>
    </row>
    <row r="129" spans="2:4" ht="15.6">
      <c r="B129" s="133"/>
      <c r="C129" s="132"/>
      <c r="D129" s="274"/>
    </row>
    <row r="130" spans="2:4" ht="15.6">
      <c r="B130" s="133"/>
      <c r="C130" s="132"/>
      <c r="D130" s="274"/>
    </row>
    <row r="131" spans="2:4" ht="15.6">
      <c r="B131" s="133"/>
      <c r="C131" s="132"/>
      <c r="D131" s="274"/>
    </row>
    <row r="132" spans="2:4" ht="15.6">
      <c r="B132" s="133"/>
      <c r="C132" s="132"/>
      <c r="D132" s="274"/>
    </row>
    <row r="133" spans="2:4" ht="15.6">
      <c r="B133" s="133"/>
      <c r="C133" s="132"/>
      <c r="D133" s="274"/>
    </row>
    <row r="134" spans="2:4" ht="15.6">
      <c r="B134" s="133"/>
      <c r="C134" s="132"/>
      <c r="D134" s="274"/>
    </row>
    <row r="135" spans="2:4" ht="15.6">
      <c r="B135" s="133"/>
      <c r="C135" s="132"/>
      <c r="D135" s="274"/>
    </row>
    <row r="136" spans="2:4" ht="15.6">
      <c r="B136" s="133"/>
      <c r="C136" s="132"/>
      <c r="D136" s="274"/>
    </row>
    <row r="137" spans="2:4" ht="15.6">
      <c r="B137" s="133"/>
      <c r="C137" s="132"/>
      <c r="D137" s="274"/>
    </row>
    <row r="138" spans="2:4" ht="15.6">
      <c r="B138" s="133"/>
      <c r="C138" s="132"/>
      <c r="D138" s="274"/>
    </row>
    <row r="139" spans="2:4" ht="15.6">
      <c r="B139" s="133"/>
      <c r="C139" s="132"/>
      <c r="D139" s="274"/>
    </row>
    <row r="140" spans="2:4" ht="15.6">
      <c r="B140" s="133"/>
      <c r="C140" s="132"/>
      <c r="D140" s="274"/>
    </row>
    <row r="141" spans="2:4" ht="15.6">
      <c r="B141" s="133"/>
      <c r="C141" s="132"/>
      <c r="D141" s="274"/>
    </row>
    <row r="142" spans="2:4" ht="15.6">
      <c r="B142" s="133"/>
      <c r="C142" s="132"/>
      <c r="D142" s="274"/>
    </row>
    <row r="143" spans="2:4" ht="15.6">
      <c r="B143" s="133"/>
      <c r="C143" s="132"/>
      <c r="D143" s="274"/>
    </row>
    <row r="144" spans="2:4" ht="15.6">
      <c r="B144" s="133"/>
      <c r="C144" s="132"/>
      <c r="D144" s="274"/>
    </row>
    <row r="145" spans="2:4" ht="15.6">
      <c r="B145" s="133"/>
      <c r="C145" s="132"/>
      <c r="D145" s="274"/>
    </row>
    <row r="146" spans="2:4" ht="15.6">
      <c r="B146" s="133"/>
      <c r="C146" s="132"/>
      <c r="D146" s="274"/>
    </row>
    <row r="147" spans="2:4" ht="15.6">
      <c r="B147" s="133"/>
      <c r="C147" s="132"/>
      <c r="D147" s="274"/>
    </row>
    <row r="148" spans="2:4" ht="15.6">
      <c r="B148" s="133"/>
      <c r="C148" s="132"/>
      <c r="D148" s="274"/>
    </row>
    <row r="149" spans="2:4" ht="15.6">
      <c r="B149" s="133"/>
      <c r="C149" s="132"/>
      <c r="D149" s="274"/>
    </row>
    <row r="150" spans="2:4" ht="15.6">
      <c r="B150" s="133"/>
      <c r="C150" s="132"/>
      <c r="D150" s="274"/>
    </row>
    <row r="151" spans="2:4" ht="15.6">
      <c r="B151" s="133"/>
      <c r="C151" s="132"/>
      <c r="D151" s="274"/>
    </row>
    <row r="152" spans="2:4" ht="15.6">
      <c r="B152" s="133"/>
      <c r="C152" s="132"/>
      <c r="D152" s="274"/>
    </row>
    <row r="153" spans="2:4" ht="15.6">
      <c r="B153" s="133"/>
      <c r="C153" s="132"/>
      <c r="D153" s="274"/>
    </row>
    <row r="154" spans="2:4" ht="15.6">
      <c r="B154" s="133"/>
      <c r="C154" s="132"/>
      <c r="D154" s="274"/>
    </row>
    <row r="155" spans="2:4" ht="15.6">
      <c r="B155" s="133"/>
      <c r="C155" s="132"/>
      <c r="D155" s="274"/>
    </row>
    <row r="156" spans="2:4" ht="15.6">
      <c r="B156" s="133"/>
      <c r="C156" s="132"/>
      <c r="D156" s="274"/>
    </row>
    <row r="157" spans="2:4" ht="15.6">
      <c r="B157" s="133"/>
      <c r="C157" s="132"/>
      <c r="D157" s="274"/>
    </row>
    <row r="158" spans="2:4" ht="15.6">
      <c r="B158" s="133"/>
      <c r="C158" s="132"/>
      <c r="D158" s="274"/>
    </row>
    <row r="159" spans="2:4" ht="15.6">
      <c r="B159" s="133"/>
      <c r="C159" s="132"/>
      <c r="D159" s="274"/>
    </row>
    <row r="160" spans="2:4" ht="15.6">
      <c r="B160" s="133"/>
      <c r="C160" s="132"/>
      <c r="D160" s="274"/>
    </row>
    <row r="161" spans="2:4" ht="15.6">
      <c r="B161" s="133"/>
      <c r="C161" s="132"/>
      <c r="D161" s="274"/>
    </row>
    <row r="162" spans="2:4" ht="15.6">
      <c r="B162" s="133"/>
      <c r="C162" s="132"/>
      <c r="D162" s="274"/>
    </row>
    <row r="163" spans="2:4" ht="15.6">
      <c r="B163" s="133"/>
      <c r="C163" s="132"/>
      <c r="D163" s="274"/>
    </row>
    <row r="164" spans="2:4" ht="15.6">
      <c r="B164" s="133"/>
      <c r="C164" s="132"/>
      <c r="D164" s="274"/>
    </row>
    <row r="165" spans="2:4" ht="15.6">
      <c r="B165" s="133"/>
      <c r="C165" s="132"/>
      <c r="D165" s="274"/>
    </row>
    <row r="166" spans="2:4" ht="15.6">
      <c r="B166" s="133"/>
      <c r="C166" s="132"/>
      <c r="D166" s="274"/>
    </row>
    <row r="167" spans="2:4" ht="15.6">
      <c r="B167" s="133"/>
      <c r="C167" s="132"/>
      <c r="D167" s="274"/>
    </row>
    <row r="168" spans="2:4" ht="15.6">
      <c r="B168" s="133"/>
      <c r="C168" s="132"/>
      <c r="D168" s="274"/>
    </row>
    <row r="169" spans="2:4" ht="15.6">
      <c r="B169" s="133"/>
      <c r="C169" s="132"/>
      <c r="D169" s="274"/>
    </row>
    <row r="170" spans="2:4" ht="15.6">
      <c r="B170" s="133"/>
      <c r="C170" s="132"/>
      <c r="D170" s="274"/>
    </row>
    <row r="171" spans="2:4" ht="15.6">
      <c r="B171" s="133"/>
      <c r="C171" s="132"/>
      <c r="D171" s="274"/>
    </row>
    <row r="172" spans="2:4" ht="15.6">
      <c r="B172" s="133"/>
      <c r="C172" s="132"/>
      <c r="D172" s="274"/>
    </row>
    <row r="173" spans="2:4" ht="15.6">
      <c r="B173" s="133"/>
      <c r="C173" s="132"/>
      <c r="D173" s="274"/>
    </row>
    <row r="174" spans="2:4" ht="15.6">
      <c r="B174" s="133"/>
      <c r="C174" s="132"/>
      <c r="D174" s="274"/>
    </row>
    <row r="175" spans="2:4" ht="15.6">
      <c r="B175" s="133"/>
      <c r="C175" s="132"/>
      <c r="D175" s="274"/>
    </row>
    <row r="176" spans="2:4" ht="15.6">
      <c r="B176" s="133"/>
      <c r="C176" s="132"/>
      <c r="D176" s="274"/>
    </row>
    <row r="177" spans="2:4" ht="15.6">
      <c r="B177" s="133"/>
      <c r="C177" s="132"/>
      <c r="D177" s="274"/>
    </row>
    <row r="178" spans="2:4" ht="15.6">
      <c r="B178" s="133"/>
      <c r="C178" s="132"/>
      <c r="D178" s="274"/>
    </row>
    <row r="179" spans="2:4" ht="15.6">
      <c r="B179" s="133"/>
      <c r="C179" s="132"/>
      <c r="D179" s="274"/>
    </row>
    <row r="180" spans="2:4" ht="15.6">
      <c r="B180" s="133"/>
      <c r="C180" s="132"/>
      <c r="D180" s="274"/>
    </row>
    <row r="181" spans="2:4" ht="15.6">
      <c r="B181" s="133"/>
      <c r="C181" s="132"/>
      <c r="D181" s="274"/>
    </row>
    <row r="182" spans="2:4" ht="15.6">
      <c r="B182" s="133"/>
      <c r="C182" s="132"/>
      <c r="D182" s="274"/>
    </row>
    <row r="183" spans="2:4" ht="15.6">
      <c r="B183" s="133"/>
      <c r="C183" s="132"/>
      <c r="D183" s="274"/>
    </row>
    <row r="184" spans="2:4" ht="15.6">
      <c r="B184" s="133"/>
      <c r="C184" s="132"/>
      <c r="D184" s="274"/>
    </row>
    <row r="185" spans="2:4" ht="15.6">
      <c r="B185" s="133"/>
      <c r="C185" s="132"/>
      <c r="D185" s="274"/>
    </row>
    <row r="186" spans="2:4" ht="15.6">
      <c r="B186" s="133"/>
      <c r="C186" s="132"/>
      <c r="D186" s="274"/>
    </row>
    <row r="187" spans="2:4" ht="15.6">
      <c r="B187" s="133"/>
      <c r="C187" s="132"/>
      <c r="D187" s="274"/>
    </row>
    <row r="188" spans="2:4" ht="15.6">
      <c r="B188" s="133"/>
      <c r="C188" s="132"/>
      <c r="D188" s="274"/>
    </row>
    <row r="189" spans="2:4" ht="15.6">
      <c r="B189" s="133"/>
      <c r="C189" s="132"/>
      <c r="D189" s="274"/>
    </row>
    <row r="190" spans="2:4" ht="15.6">
      <c r="B190" s="133"/>
      <c r="C190" s="132"/>
      <c r="D190" s="274"/>
    </row>
    <row r="191" spans="2:4" ht="15.6">
      <c r="B191" s="133"/>
      <c r="C191" s="132"/>
      <c r="D191" s="274"/>
    </row>
    <row r="192" spans="2:4" ht="15.6">
      <c r="B192" s="133"/>
      <c r="C192" s="132"/>
      <c r="D192" s="274"/>
    </row>
    <row r="193" spans="2:4" ht="15.6">
      <c r="B193" s="133"/>
      <c r="C193" s="132"/>
      <c r="D193" s="274"/>
    </row>
    <row r="194" spans="2:4" ht="15.6">
      <c r="B194" s="133"/>
      <c r="C194" s="132"/>
      <c r="D194" s="274"/>
    </row>
    <row r="195" spans="2:4" ht="15.6">
      <c r="B195" s="133"/>
      <c r="C195" s="132"/>
      <c r="D195" s="274"/>
    </row>
    <row r="196" spans="2:4" ht="15.6">
      <c r="B196" s="133"/>
      <c r="C196" s="132"/>
      <c r="D196" s="274"/>
    </row>
    <row r="197" spans="2:4" ht="15.6">
      <c r="B197" s="133"/>
      <c r="C197" s="132"/>
      <c r="D197" s="274"/>
    </row>
    <row r="198" spans="2:4" ht="15.6">
      <c r="B198" s="133"/>
      <c r="C198" s="132"/>
      <c r="D198" s="274"/>
    </row>
    <row r="199" spans="2:4" ht="15.6">
      <c r="B199" s="133"/>
      <c r="C199" s="132"/>
      <c r="D199" s="274"/>
    </row>
    <row r="200" spans="2:4" ht="15.6">
      <c r="B200" s="133"/>
      <c r="C200" s="132"/>
      <c r="D200" s="274"/>
    </row>
    <row r="201" spans="2:4" ht="15.6">
      <c r="B201" s="133"/>
      <c r="C201" s="132"/>
      <c r="D201" s="274"/>
    </row>
    <row r="202" spans="2:4" ht="15.6">
      <c r="B202" s="133"/>
      <c r="C202" s="132"/>
      <c r="D202" s="274"/>
    </row>
    <row r="203" spans="2:4" ht="15.6">
      <c r="B203" s="133"/>
      <c r="C203" s="132"/>
      <c r="D203" s="274"/>
    </row>
    <row r="204" spans="2:4" ht="15.6">
      <c r="B204" s="133"/>
      <c r="C204" s="132"/>
      <c r="D204" s="274"/>
    </row>
    <row r="205" spans="2:4" ht="15.6">
      <c r="B205" s="133"/>
      <c r="C205" s="132"/>
      <c r="D205" s="274"/>
    </row>
    <row r="206" spans="2:4" ht="15.6">
      <c r="B206" s="133"/>
      <c r="C206" s="132"/>
      <c r="D206" s="274"/>
    </row>
    <row r="207" spans="2:4" ht="15.6">
      <c r="B207" s="133"/>
      <c r="C207" s="132"/>
      <c r="D207" s="274"/>
    </row>
    <row r="208" spans="2:4" ht="15.6">
      <c r="B208" s="133"/>
      <c r="C208" s="132"/>
      <c r="D208" s="274"/>
    </row>
    <row r="209" spans="2:4" ht="15.6">
      <c r="B209" s="133"/>
      <c r="C209" s="132"/>
      <c r="D209" s="274"/>
    </row>
    <row r="210" spans="2:4" ht="15.6">
      <c r="B210" s="133"/>
      <c r="C210" s="132"/>
      <c r="D210" s="274"/>
    </row>
    <row r="211" spans="2:4" ht="15.6">
      <c r="B211" s="133"/>
      <c r="C211" s="132"/>
      <c r="D211" s="274"/>
    </row>
    <row r="212" spans="2:4" ht="15.6">
      <c r="B212" s="133"/>
      <c r="C212" s="132"/>
      <c r="D212" s="274"/>
    </row>
    <row r="213" spans="2:4" ht="15.6">
      <c r="B213" s="133"/>
      <c r="C213" s="132"/>
      <c r="D213" s="274"/>
    </row>
    <row r="214" spans="2:4" ht="15.6">
      <c r="B214" s="133"/>
      <c r="C214" s="132"/>
      <c r="D214" s="274"/>
    </row>
    <row r="215" spans="2:4" ht="15.6">
      <c r="B215" s="133"/>
      <c r="C215" s="132"/>
      <c r="D215" s="274"/>
    </row>
    <row r="216" spans="2:4" ht="15.6">
      <c r="B216" s="133"/>
      <c r="C216" s="132"/>
      <c r="D216" s="274"/>
    </row>
    <row r="217" spans="2:4" ht="15.6">
      <c r="B217" s="133"/>
      <c r="C217" s="132"/>
      <c r="D217" s="274"/>
    </row>
    <row r="218" spans="2:4" ht="15.6">
      <c r="B218" s="133"/>
      <c r="C218" s="132"/>
      <c r="D218" s="274"/>
    </row>
    <row r="219" spans="2:4" ht="15.6">
      <c r="B219" s="133"/>
      <c r="C219" s="132"/>
      <c r="D219" s="274"/>
    </row>
    <row r="220" spans="2:4" ht="15.6">
      <c r="B220" s="133"/>
      <c r="C220" s="132"/>
      <c r="D220" s="274"/>
    </row>
    <row r="221" spans="2:4" ht="15.6">
      <c r="B221" s="133"/>
      <c r="C221" s="132"/>
      <c r="D221" s="274"/>
    </row>
    <row r="222" spans="2:4" ht="15.6">
      <c r="B222" s="133"/>
      <c r="C222" s="132"/>
      <c r="D222" s="274"/>
    </row>
    <row r="223" spans="2:4" ht="15.6">
      <c r="B223" s="133"/>
      <c r="C223" s="132"/>
      <c r="D223" s="274"/>
    </row>
    <row r="224" spans="2:4" ht="15.6">
      <c r="B224" s="133"/>
      <c r="C224" s="132"/>
      <c r="D224" s="274"/>
    </row>
    <row r="225" spans="2:4" ht="15.6">
      <c r="B225" s="133"/>
      <c r="C225" s="132"/>
      <c r="D225" s="274"/>
    </row>
    <row r="226" spans="2:4" ht="15.6">
      <c r="B226" s="133"/>
      <c r="C226" s="132"/>
      <c r="D226" s="274"/>
    </row>
    <row r="227" spans="2:4" ht="15.6">
      <c r="B227" s="133"/>
      <c r="C227" s="132"/>
      <c r="D227" s="274"/>
    </row>
    <row r="228" spans="2:4" ht="15.6">
      <c r="B228" s="133"/>
      <c r="C228" s="132"/>
      <c r="D228" s="274"/>
    </row>
    <row r="229" spans="2:4" ht="15.6">
      <c r="B229" s="133"/>
      <c r="C229" s="132"/>
      <c r="D229" s="274"/>
    </row>
    <row r="230" spans="2:4" ht="15.6">
      <c r="B230" s="133"/>
      <c r="C230" s="132"/>
      <c r="D230" s="274"/>
    </row>
    <row r="231" spans="2:4" ht="15.6">
      <c r="B231" s="133"/>
      <c r="C231" s="132"/>
      <c r="D231" s="274"/>
    </row>
    <row r="232" spans="2:4" ht="15.6">
      <c r="B232" s="133"/>
      <c r="C232" s="132"/>
      <c r="D232" s="274"/>
    </row>
    <row r="233" spans="2:4" ht="15.6">
      <c r="B233" s="133"/>
      <c r="C233" s="132"/>
      <c r="D233" s="274"/>
    </row>
    <row r="234" spans="2:4" ht="15.6">
      <c r="B234" s="133"/>
      <c r="C234" s="132"/>
      <c r="D234" s="274"/>
    </row>
    <row r="235" spans="2:4" ht="15.6">
      <c r="B235" s="133"/>
      <c r="C235" s="132"/>
      <c r="D235" s="274"/>
    </row>
    <row r="236" spans="2:4" ht="15.6">
      <c r="B236" s="133"/>
      <c r="C236" s="132"/>
      <c r="D236" s="274"/>
    </row>
    <row r="237" spans="2:4" ht="15.6">
      <c r="B237" s="133"/>
      <c r="C237" s="132"/>
      <c r="D237" s="274"/>
    </row>
    <row r="238" spans="2:4" ht="15.6">
      <c r="B238" s="133"/>
      <c r="C238" s="132"/>
      <c r="D238" s="274"/>
    </row>
    <row r="239" spans="2:4" ht="15.6">
      <c r="B239" s="133"/>
      <c r="C239" s="132"/>
      <c r="D239" s="274"/>
    </row>
    <row r="240" spans="2:4" ht="15.6">
      <c r="B240" s="133"/>
      <c r="C240" s="132"/>
      <c r="D240" s="274"/>
    </row>
    <row r="241" spans="2:4" ht="15.6">
      <c r="B241" s="133"/>
      <c r="C241" s="132"/>
      <c r="D241" s="274"/>
    </row>
    <row r="242" spans="2:4" ht="15.6">
      <c r="B242" s="133"/>
      <c r="C242" s="132"/>
      <c r="D242" s="274"/>
    </row>
    <row r="243" spans="2:4" ht="15.6">
      <c r="B243" s="133"/>
      <c r="C243" s="132"/>
      <c r="D243" s="274"/>
    </row>
    <row r="244" spans="2:4" ht="15.6">
      <c r="B244" s="133"/>
      <c r="C244" s="132"/>
      <c r="D244" s="274"/>
    </row>
    <row r="245" spans="2:4" ht="15.6">
      <c r="B245" s="133"/>
      <c r="C245" s="132"/>
      <c r="D245" s="274"/>
    </row>
    <row r="246" spans="2:4" ht="15.6">
      <c r="B246" s="133"/>
      <c r="C246" s="132"/>
      <c r="D246" s="274"/>
    </row>
    <row r="247" spans="2:4" ht="15.6">
      <c r="B247" s="133"/>
      <c r="C247" s="132"/>
      <c r="D247" s="274"/>
    </row>
    <row r="248" spans="2:4" ht="15.6">
      <c r="B248" s="133"/>
      <c r="C248" s="132"/>
      <c r="D248" s="274"/>
    </row>
    <row r="249" spans="2:4" ht="15.6">
      <c r="B249" s="133"/>
      <c r="C249" s="132"/>
      <c r="D249" s="274"/>
    </row>
    <row r="250" spans="2:4" ht="15.6">
      <c r="B250" s="133"/>
      <c r="C250" s="132"/>
      <c r="D250" s="274"/>
    </row>
    <row r="251" spans="2:4" ht="15.6">
      <c r="B251" s="133"/>
      <c r="C251" s="132"/>
      <c r="D251" s="274"/>
    </row>
    <row r="252" spans="2:4" ht="15.6">
      <c r="B252" s="133"/>
      <c r="C252" s="132"/>
      <c r="D252" s="274"/>
    </row>
    <row r="253" spans="2:4" ht="15.6">
      <c r="B253" s="133"/>
      <c r="C253" s="132"/>
      <c r="D253" s="274"/>
    </row>
    <row r="254" spans="2:4" ht="15.6">
      <c r="B254" s="133"/>
      <c r="C254" s="132"/>
      <c r="D254" s="274"/>
    </row>
    <row r="255" spans="2:4" ht="15.6">
      <c r="B255" s="133"/>
      <c r="C255" s="132"/>
      <c r="D255" s="274"/>
    </row>
    <row r="256" spans="2:4" ht="15.6">
      <c r="B256" s="133"/>
      <c r="C256" s="132"/>
      <c r="D256" s="274"/>
    </row>
    <row r="257" spans="2:4" ht="15.6">
      <c r="B257" s="133"/>
      <c r="C257" s="132"/>
      <c r="D257" s="274"/>
    </row>
    <row r="258" spans="2:4" ht="15.6">
      <c r="B258" s="133"/>
      <c r="C258" s="132"/>
      <c r="D258" s="274"/>
    </row>
    <row r="259" spans="2:4" ht="15.6">
      <c r="B259" s="133"/>
      <c r="C259" s="132"/>
      <c r="D259" s="274"/>
    </row>
    <row r="260" spans="2:4" ht="15.6">
      <c r="B260" s="133"/>
      <c r="C260" s="132"/>
      <c r="D260" s="274"/>
    </row>
    <row r="261" spans="2:4" ht="15.6">
      <c r="B261" s="133"/>
      <c r="C261" s="132"/>
      <c r="D261" s="274"/>
    </row>
    <row r="262" spans="2:4" ht="15.6">
      <c r="B262" s="133"/>
      <c r="C262" s="132"/>
      <c r="D262" s="274"/>
    </row>
    <row r="263" spans="2:4" ht="15.6">
      <c r="B263" s="133"/>
      <c r="C263" s="132"/>
      <c r="D263" s="274"/>
    </row>
    <row r="264" spans="2:4" ht="15.6">
      <c r="B264" s="133"/>
      <c r="C264" s="132"/>
      <c r="D264" s="274"/>
    </row>
    <row r="265" spans="2:4" ht="15.6">
      <c r="B265" s="133"/>
      <c r="C265" s="132"/>
      <c r="D265" s="274"/>
    </row>
    <row r="266" spans="2:4" ht="15.6">
      <c r="B266" s="133"/>
      <c r="C266" s="132"/>
      <c r="D266" s="274"/>
    </row>
    <row r="267" spans="2:4" ht="15.6">
      <c r="B267" s="133"/>
      <c r="C267" s="132"/>
      <c r="D267" s="274"/>
    </row>
    <row r="268" spans="2:4" ht="15.6">
      <c r="B268" s="133"/>
      <c r="C268" s="132"/>
      <c r="D268" s="274"/>
    </row>
    <row r="269" spans="2:4" ht="15.6">
      <c r="B269" s="133"/>
      <c r="C269" s="132"/>
      <c r="D269" s="274"/>
    </row>
    <row r="270" spans="2:4" ht="15.6">
      <c r="B270" s="133"/>
      <c r="C270" s="132"/>
      <c r="D270" s="274"/>
    </row>
    <row r="271" spans="2:4" ht="15.6">
      <c r="B271" s="133"/>
      <c r="C271" s="132"/>
      <c r="D271" s="274"/>
    </row>
    <row r="272" spans="2:4" ht="15.6">
      <c r="B272" s="133"/>
      <c r="C272" s="132"/>
      <c r="D272" s="274"/>
    </row>
    <row r="273" spans="2:4" ht="15.6">
      <c r="B273" s="133"/>
      <c r="C273" s="132"/>
      <c r="D273" s="274"/>
    </row>
    <row r="274" spans="2:4" ht="15.6">
      <c r="B274" s="133"/>
      <c r="C274" s="132"/>
      <c r="D274" s="274"/>
    </row>
    <row r="275" spans="2:4" ht="15.6">
      <c r="B275" s="133"/>
      <c r="C275" s="132"/>
      <c r="D275" s="274"/>
    </row>
    <row r="276" spans="2:4" ht="15.6">
      <c r="B276" s="133"/>
      <c r="C276" s="132"/>
      <c r="D276" s="274"/>
    </row>
    <row r="277" spans="2:4" ht="15.6">
      <c r="B277" s="133"/>
      <c r="C277" s="132"/>
      <c r="D277" s="274"/>
    </row>
    <row r="278" spans="2:4" ht="15.6">
      <c r="B278" s="133"/>
      <c r="C278" s="132"/>
      <c r="D278" s="274"/>
    </row>
    <row r="279" spans="2:4" ht="15.6">
      <c r="B279" s="133"/>
      <c r="C279" s="132"/>
      <c r="D279" s="274"/>
    </row>
    <row r="280" spans="2:4" ht="15.6">
      <c r="B280" s="133"/>
      <c r="C280" s="132"/>
      <c r="D280" s="274"/>
    </row>
    <row r="281" spans="2:4" ht="15.6">
      <c r="B281" s="133"/>
      <c r="C281" s="132"/>
      <c r="D281" s="274"/>
    </row>
    <row r="282" spans="2:4" ht="15.6">
      <c r="B282" s="133"/>
      <c r="C282" s="132"/>
      <c r="D282" s="274"/>
    </row>
    <row r="283" spans="2:4" ht="15.6">
      <c r="B283" s="133"/>
      <c r="C283" s="132"/>
      <c r="D283" s="274"/>
    </row>
    <row r="284" spans="2:4" ht="15.6">
      <c r="B284" s="133"/>
      <c r="C284" s="132"/>
      <c r="D284" s="274"/>
    </row>
    <row r="285" spans="2:4" ht="15.6">
      <c r="B285" s="133"/>
      <c r="C285" s="132"/>
      <c r="D285" s="274"/>
    </row>
    <row r="286" spans="2:4" ht="15.6">
      <c r="B286" s="133"/>
      <c r="C286" s="132"/>
      <c r="D286" s="274"/>
    </row>
    <row r="287" spans="2:4" ht="15.6">
      <c r="B287" s="133"/>
      <c r="C287" s="132"/>
      <c r="D287" s="274"/>
    </row>
    <row r="288" spans="2:4" ht="15.6">
      <c r="B288" s="133"/>
      <c r="C288" s="132"/>
      <c r="D288" s="274"/>
    </row>
    <row r="289" spans="2:4" ht="15.6">
      <c r="B289" s="133"/>
      <c r="C289" s="132"/>
      <c r="D289" s="274"/>
    </row>
    <row r="290" spans="2:4" ht="15.6">
      <c r="B290" s="133"/>
      <c r="C290" s="132"/>
      <c r="D290" s="274"/>
    </row>
    <row r="291" spans="2:4" ht="15.6">
      <c r="B291" s="133"/>
      <c r="C291" s="132"/>
      <c r="D291" s="274"/>
    </row>
    <row r="292" spans="2:4" ht="15.6">
      <c r="B292" s="133"/>
      <c r="C292" s="132"/>
      <c r="D292" s="274"/>
    </row>
    <row r="293" spans="2:4" ht="15.6">
      <c r="B293" s="133"/>
      <c r="C293" s="132"/>
      <c r="D293" s="274"/>
    </row>
    <row r="294" spans="2:4" ht="15.6">
      <c r="B294" s="133"/>
      <c r="C294" s="132"/>
      <c r="D294" s="274"/>
    </row>
    <row r="295" spans="2:4" ht="15.6">
      <c r="B295" s="133"/>
      <c r="C295" s="132"/>
      <c r="D295" s="274"/>
    </row>
    <row r="296" spans="2:4" ht="15.6">
      <c r="B296" s="133"/>
      <c r="C296" s="132"/>
      <c r="D296" s="274"/>
    </row>
    <row r="297" spans="2:4" ht="15.6">
      <c r="B297" s="133"/>
      <c r="C297" s="132"/>
      <c r="D297" s="274"/>
    </row>
    <row r="298" spans="2:4" ht="15.6">
      <c r="B298" s="133"/>
      <c r="C298" s="132"/>
      <c r="D298" s="274"/>
    </row>
    <row r="299" spans="2:4" ht="15.6">
      <c r="B299" s="133"/>
      <c r="C299" s="132"/>
      <c r="D299" s="274"/>
    </row>
    <row r="300" spans="2:4" ht="15.6">
      <c r="B300" s="133"/>
      <c r="C300" s="132"/>
      <c r="D300" s="274"/>
    </row>
    <row r="301" spans="2:4" ht="15.6">
      <c r="B301" s="133"/>
      <c r="C301" s="132"/>
      <c r="D301" s="274"/>
    </row>
    <row r="302" spans="2:4" ht="15.6">
      <c r="B302" s="133"/>
      <c r="C302" s="132"/>
      <c r="D302" s="274"/>
    </row>
    <row r="303" spans="2:4" ht="15.6">
      <c r="B303" s="133"/>
      <c r="C303" s="132"/>
      <c r="D303" s="274"/>
    </row>
    <row r="304" spans="2:4" ht="15.6">
      <c r="B304" s="133"/>
      <c r="C304" s="132"/>
      <c r="D304" s="274"/>
    </row>
    <row r="305" spans="2:4" ht="15.6">
      <c r="B305" s="133"/>
      <c r="C305" s="132"/>
      <c r="D305" s="274"/>
    </row>
    <row r="306" spans="2:4" ht="15.6">
      <c r="B306" s="133"/>
      <c r="C306" s="132"/>
      <c r="D306" s="274"/>
    </row>
    <row r="307" spans="2:4" ht="15.6">
      <c r="B307" s="133"/>
      <c r="C307" s="132"/>
      <c r="D307" s="274"/>
    </row>
    <row r="308" spans="2:4" ht="15.6">
      <c r="B308" s="133"/>
      <c r="C308" s="132"/>
      <c r="D308" s="274"/>
    </row>
    <row r="309" spans="2:4" ht="15.6">
      <c r="B309" s="133"/>
      <c r="C309" s="132"/>
      <c r="D309" s="274"/>
    </row>
    <row r="310" spans="2:4" ht="15.6">
      <c r="B310" s="133"/>
      <c r="C310" s="132"/>
      <c r="D310" s="274"/>
    </row>
    <row r="311" spans="2:4" ht="15.6">
      <c r="B311" s="133"/>
      <c r="C311" s="132"/>
      <c r="D311" s="274"/>
    </row>
    <row r="312" spans="2:4" ht="15.6">
      <c r="B312" s="133"/>
      <c r="C312" s="132"/>
      <c r="D312" s="274"/>
    </row>
    <row r="313" spans="2:4" ht="15.6">
      <c r="B313" s="133"/>
      <c r="C313" s="132"/>
      <c r="D313" s="274"/>
    </row>
    <row r="314" spans="2:4" ht="15.6">
      <c r="B314" s="133"/>
      <c r="C314" s="132"/>
      <c r="D314" s="274"/>
    </row>
    <row r="315" spans="2:4" ht="15.6">
      <c r="B315" s="133"/>
      <c r="C315" s="132"/>
      <c r="D315" s="274"/>
    </row>
    <row r="316" spans="2:4" ht="15.6">
      <c r="B316" s="133"/>
      <c r="C316" s="132"/>
      <c r="D316" s="274"/>
    </row>
    <row r="317" spans="2:4" ht="15.6">
      <c r="B317" s="133"/>
      <c r="C317" s="132"/>
      <c r="D317" s="274"/>
    </row>
    <row r="318" spans="2:4" ht="15.6">
      <c r="B318" s="133"/>
      <c r="C318" s="132"/>
      <c r="D318" s="274"/>
    </row>
    <row r="319" spans="2:4" ht="15.6">
      <c r="B319" s="133"/>
      <c r="C319" s="132"/>
      <c r="D319" s="274"/>
    </row>
    <row r="320" spans="2:4" ht="15.6">
      <c r="B320" s="133"/>
      <c r="C320" s="132"/>
      <c r="D320" s="274"/>
    </row>
    <row r="321" spans="2:4" ht="15.6">
      <c r="B321" s="133"/>
      <c r="C321" s="132"/>
      <c r="D321" s="274"/>
    </row>
    <row r="322" spans="2:4" ht="15.6">
      <c r="B322" s="133"/>
      <c r="C322" s="132"/>
      <c r="D322" s="274"/>
    </row>
    <row r="323" spans="2:4" ht="15.6">
      <c r="B323" s="133"/>
      <c r="C323" s="132"/>
      <c r="D323" s="274"/>
    </row>
    <row r="324" spans="2:4" ht="15.6">
      <c r="B324" s="133"/>
      <c r="C324" s="132"/>
      <c r="D324" s="274"/>
    </row>
    <row r="325" spans="2:4" ht="15.6">
      <c r="B325" s="133"/>
      <c r="C325" s="132"/>
      <c r="D325" s="274"/>
    </row>
    <row r="326" spans="2:4" ht="15.6">
      <c r="B326" s="133"/>
      <c r="C326" s="132"/>
      <c r="D326" s="274"/>
    </row>
    <row r="327" spans="2:4" ht="15.6">
      <c r="B327" s="133"/>
      <c r="C327" s="132"/>
      <c r="D327" s="274"/>
    </row>
    <row r="328" spans="2:4" ht="15.6">
      <c r="B328" s="133"/>
      <c r="C328" s="132"/>
      <c r="D328" s="274"/>
    </row>
    <row r="329" spans="2:4" ht="15.6">
      <c r="B329" s="133"/>
      <c r="C329" s="132"/>
      <c r="D329" s="274"/>
    </row>
    <row r="330" spans="2:4" ht="15.6">
      <c r="B330" s="133"/>
      <c r="C330" s="132"/>
      <c r="D330" s="274"/>
    </row>
    <row r="331" spans="2:4" ht="15.6">
      <c r="B331" s="133"/>
      <c r="C331" s="132"/>
      <c r="D331" s="274"/>
    </row>
    <row r="332" spans="2:4" ht="15.6">
      <c r="B332" s="133"/>
      <c r="C332" s="132"/>
      <c r="D332" s="274"/>
    </row>
    <row r="333" spans="2:4" ht="15.6">
      <c r="B333" s="133"/>
      <c r="C333" s="132"/>
      <c r="D333" s="274"/>
    </row>
    <row r="334" spans="2:4" ht="15.6">
      <c r="B334" s="133"/>
      <c r="C334" s="132"/>
      <c r="D334" s="274"/>
    </row>
    <row r="335" spans="2:4" ht="15.6">
      <c r="B335" s="133"/>
      <c r="C335" s="132"/>
      <c r="D335" s="274"/>
    </row>
    <row r="336" spans="2:4" ht="15.6">
      <c r="B336" s="133"/>
      <c r="C336" s="132"/>
      <c r="D336" s="274"/>
    </row>
    <row r="337" spans="2:4" ht="15.6">
      <c r="B337" s="133"/>
      <c r="C337" s="132"/>
      <c r="D337" s="274"/>
    </row>
    <row r="338" spans="2:4" ht="15.6">
      <c r="B338" s="133"/>
      <c r="C338" s="132"/>
      <c r="D338" s="274"/>
    </row>
    <row r="339" spans="2:4" ht="15.6">
      <c r="B339" s="133"/>
      <c r="C339" s="132"/>
      <c r="D339" s="274"/>
    </row>
    <row r="340" spans="2:4" ht="15.6">
      <c r="B340" s="133"/>
      <c r="C340" s="132"/>
      <c r="D340" s="274"/>
    </row>
    <row r="341" spans="2:4" ht="15.6">
      <c r="B341" s="133"/>
      <c r="C341" s="132"/>
      <c r="D341" s="274"/>
    </row>
    <row r="342" spans="2:4" ht="15.6">
      <c r="B342" s="133"/>
      <c r="C342" s="132"/>
      <c r="D342" s="274"/>
    </row>
    <row r="343" spans="2:4" ht="15.6">
      <c r="B343" s="133"/>
      <c r="C343" s="132"/>
      <c r="D343" s="274"/>
    </row>
    <row r="344" spans="2:4" ht="15.6">
      <c r="B344" s="133"/>
      <c r="C344" s="132"/>
      <c r="D344" s="274"/>
    </row>
    <row r="345" spans="2:4" ht="15.6">
      <c r="B345" s="133"/>
      <c r="C345" s="132"/>
      <c r="D345" s="274"/>
    </row>
    <row r="346" spans="2:4" ht="15.6">
      <c r="B346" s="133"/>
      <c r="C346" s="132"/>
      <c r="D346" s="274"/>
    </row>
    <row r="347" spans="2:4" ht="15.6">
      <c r="B347" s="133"/>
      <c r="C347" s="132"/>
      <c r="D347" s="274"/>
    </row>
    <row r="348" spans="2:4" ht="15.6">
      <c r="B348" s="133"/>
      <c r="C348" s="132"/>
      <c r="D348" s="274"/>
    </row>
    <row r="349" spans="2:4" ht="15.6">
      <c r="B349" s="133"/>
      <c r="C349" s="132"/>
      <c r="D349" s="274"/>
    </row>
    <row r="350" spans="2:4" ht="15.6">
      <c r="B350" s="133"/>
      <c r="C350" s="132"/>
      <c r="D350" s="274"/>
    </row>
    <row r="351" spans="2:4" ht="15.6">
      <c r="B351" s="133"/>
      <c r="C351" s="132"/>
      <c r="D351" s="274"/>
    </row>
    <row r="352" spans="2:4" ht="15.6">
      <c r="B352" s="133"/>
      <c r="C352" s="132"/>
      <c r="D352" s="274"/>
    </row>
    <row r="353" spans="2:4" ht="15.6">
      <c r="B353" s="133"/>
      <c r="C353" s="132"/>
      <c r="D353" s="274"/>
    </row>
    <row r="354" spans="2:4" ht="15.6">
      <c r="B354" s="133"/>
      <c r="C354" s="132"/>
      <c r="D354" s="274"/>
    </row>
    <row r="355" spans="2:4" ht="15.6">
      <c r="B355" s="133"/>
      <c r="C355" s="132"/>
      <c r="D355" s="274"/>
    </row>
    <row r="356" spans="2:4" ht="15.6">
      <c r="B356" s="133"/>
      <c r="C356" s="132"/>
      <c r="D356" s="274"/>
    </row>
    <row r="357" spans="2:4" ht="15.6">
      <c r="B357" s="133"/>
      <c r="C357" s="132"/>
      <c r="D357" s="274"/>
    </row>
    <row r="358" spans="2:4" ht="15.6">
      <c r="B358" s="133"/>
      <c r="C358" s="132"/>
      <c r="D358" s="274"/>
    </row>
    <row r="359" spans="2:4" ht="15.6">
      <c r="B359" s="133"/>
      <c r="C359" s="132"/>
      <c r="D359" s="274"/>
    </row>
    <row r="360" spans="2:4" ht="15.6">
      <c r="B360" s="133"/>
      <c r="C360" s="132"/>
      <c r="D360" s="274"/>
    </row>
    <row r="361" spans="2:4" ht="15.6">
      <c r="B361" s="133"/>
      <c r="C361" s="132"/>
      <c r="D361" s="274"/>
    </row>
    <row r="362" spans="2:4" ht="15.6">
      <c r="B362" s="133"/>
      <c r="C362" s="132"/>
      <c r="D362" s="274"/>
    </row>
    <row r="363" spans="2:4" ht="15.6">
      <c r="B363" s="133"/>
      <c r="C363" s="132"/>
      <c r="D363" s="274"/>
    </row>
    <row r="364" spans="2:4" ht="15.6">
      <c r="B364" s="133"/>
      <c r="C364" s="132"/>
      <c r="D364" s="274"/>
    </row>
    <row r="365" spans="2:4" ht="15.6">
      <c r="B365" s="133"/>
      <c r="C365" s="132"/>
      <c r="D365" s="274"/>
    </row>
    <row r="366" spans="2:4" ht="15.6">
      <c r="B366" s="133"/>
      <c r="C366" s="132"/>
      <c r="D366" s="274"/>
    </row>
    <row r="367" spans="2:4" ht="15.6">
      <c r="B367" s="133"/>
      <c r="C367" s="132"/>
      <c r="D367" s="274"/>
    </row>
    <row r="368" spans="2:4" ht="15.6">
      <c r="B368" s="133"/>
      <c r="C368" s="132"/>
      <c r="D368" s="274"/>
    </row>
    <row r="369" spans="2:4" ht="15.6">
      <c r="B369" s="133"/>
      <c r="C369" s="132"/>
      <c r="D369" s="274"/>
    </row>
    <row r="370" spans="2:4" ht="15.6">
      <c r="B370" s="133"/>
      <c r="C370" s="132"/>
      <c r="D370" s="274"/>
    </row>
    <row r="371" spans="2:4" ht="15.6">
      <c r="B371" s="133"/>
      <c r="C371" s="132"/>
      <c r="D371" s="274"/>
    </row>
    <row r="372" spans="2:4" ht="15.6">
      <c r="B372" s="133"/>
      <c r="C372" s="132"/>
      <c r="D372" s="274"/>
    </row>
    <row r="373" spans="2:4" ht="15.6">
      <c r="B373" s="133"/>
      <c r="C373" s="132"/>
      <c r="D373" s="274"/>
    </row>
    <row r="374" spans="2:4" ht="15.6">
      <c r="B374" s="133"/>
      <c r="C374" s="132"/>
      <c r="D374" s="274"/>
    </row>
    <row r="375" spans="2:4" ht="15.6">
      <c r="B375" s="133"/>
      <c r="C375" s="132"/>
      <c r="D375" s="274"/>
    </row>
    <row r="376" spans="2:4" ht="15.6">
      <c r="B376" s="133"/>
      <c r="C376" s="132"/>
      <c r="D376" s="274"/>
    </row>
    <row r="377" spans="2:4" ht="15.6">
      <c r="B377" s="133"/>
      <c r="C377" s="132"/>
      <c r="D377" s="274"/>
    </row>
    <row r="378" spans="2:4" ht="15.6">
      <c r="B378" s="133"/>
      <c r="C378" s="132"/>
      <c r="D378" s="274"/>
    </row>
    <row r="379" spans="2:4" ht="15.6">
      <c r="B379" s="133"/>
      <c r="C379" s="132"/>
      <c r="D379" s="274"/>
    </row>
    <row r="380" spans="2:4" ht="15.6">
      <c r="B380" s="133"/>
      <c r="C380" s="132"/>
      <c r="D380" s="274"/>
    </row>
    <row r="381" spans="2:4" ht="15.6">
      <c r="B381" s="133"/>
      <c r="C381" s="132"/>
      <c r="D381" s="274"/>
    </row>
    <row r="382" spans="2:4" ht="15.6">
      <c r="B382" s="133"/>
      <c r="C382" s="132"/>
      <c r="D382" s="274"/>
    </row>
    <row r="383" spans="2:4" ht="15.6">
      <c r="B383" s="133"/>
      <c r="C383" s="132"/>
      <c r="D383" s="274"/>
    </row>
    <row r="384" spans="2:4" ht="15.6">
      <c r="B384" s="133"/>
      <c r="C384" s="132"/>
      <c r="D384" s="274"/>
    </row>
    <row r="385" spans="2:4" ht="15.6">
      <c r="B385" s="133"/>
      <c r="C385" s="132"/>
      <c r="D385" s="274"/>
    </row>
    <row r="386" spans="2:4" ht="15.6">
      <c r="B386" s="133"/>
      <c r="C386" s="132"/>
      <c r="D386" s="274"/>
    </row>
    <row r="387" spans="2:4" ht="15.6">
      <c r="B387" s="133"/>
      <c r="C387" s="132"/>
      <c r="D387" s="274"/>
    </row>
    <row r="388" spans="2:4" ht="15.6">
      <c r="B388" s="133"/>
      <c r="C388" s="132"/>
      <c r="D388" s="274"/>
    </row>
    <row r="389" spans="2:4" ht="15.6">
      <c r="B389" s="133"/>
      <c r="C389" s="132"/>
      <c r="D389" s="274"/>
    </row>
    <row r="390" spans="2:4" ht="15.6">
      <c r="B390" s="133"/>
      <c r="C390" s="132"/>
      <c r="D390" s="274"/>
    </row>
    <row r="391" spans="2:4" ht="15.6">
      <c r="B391" s="133"/>
      <c r="C391" s="132"/>
      <c r="D391" s="274"/>
    </row>
    <row r="392" spans="2:4" ht="15.6">
      <c r="B392" s="133"/>
      <c r="C392" s="132"/>
      <c r="D392" s="274"/>
    </row>
    <row r="393" spans="2:4" ht="15.6">
      <c r="B393" s="133"/>
      <c r="C393" s="132"/>
      <c r="D393" s="274"/>
    </row>
    <row r="394" spans="2:4" ht="15.6">
      <c r="B394" s="133"/>
      <c r="C394" s="132"/>
      <c r="D394" s="274"/>
    </row>
    <row r="395" spans="2:4" ht="15.6">
      <c r="B395" s="133"/>
      <c r="C395" s="132"/>
      <c r="D395" s="274"/>
    </row>
    <row r="396" spans="2:4" ht="15.6">
      <c r="B396" s="133"/>
      <c r="C396" s="132"/>
      <c r="D396" s="274"/>
    </row>
    <row r="397" spans="2:4" ht="15.6">
      <c r="B397" s="133"/>
      <c r="C397" s="132"/>
      <c r="D397" s="274"/>
    </row>
    <row r="398" spans="2:4" ht="15.6">
      <c r="B398" s="133"/>
      <c r="C398" s="132"/>
      <c r="D398" s="274"/>
    </row>
    <row r="399" spans="2:4" ht="15.6">
      <c r="B399" s="133"/>
      <c r="C399" s="132"/>
      <c r="D399" s="274"/>
    </row>
    <row r="400" spans="2:4" ht="15.6">
      <c r="B400" s="133"/>
      <c r="C400" s="132"/>
      <c r="D400" s="274"/>
    </row>
    <row r="401" spans="2:4" ht="15.6">
      <c r="B401" s="133"/>
      <c r="C401" s="132"/>
      <c r="D401" s="274"/>
    </row>
    <row r="402" spans="2:4" ht="15.6">
      <c r="B402" s="133"/>
      <c r="C402" s="132"/>
      <c r="D402" s="274"/>
    </row>
    <row r="403" spans="2:4" ht="15.6">
      <c r="B403" s="133"/>
      <c r="C403" s="132"/>
      <c r="D403" s="274"/>
    </row>
    <row r="404" spans="2:4" ht="15.6">
      <c r="B404" s="133"/>
      <c r="C404" s="132"/>
      <c r="D404" s="274"/>
    </row>
    <row r="405" spans="2:4" ht="15.6">
      <c r="B405" s="133"/>
      <c r="C405" s="132"/>
      <c r="D405" s="274"/>
    </row>
    <row r="406" spans="2:4" ht="15.6">
      <c r="B406" s="133"/>
      <c r="C406" s="132"/>
      <c r="D406" s="274"/>
    </row>
    <row r="407" spans="2:4" ht="15.6">
      <c r="B407" s="133"/>
      <c r="C407" s="132"/>
      <c r="D407" s="274"/>
    </row>
    <row r="408" spans="2:4" ht="15.6">
      <c r="B408" s="133"/>
      <c r="C408" s="132"/>
      <c r="D408" s="274"/>
    </row>
    <row r="409" spans="2:4" ht="15.6">
      <c r="B409" s="133"/>
      <c r="C409" s="132"/>
      <c r="D409" s="274"/>
    </row>
    <row r="410" spans="2:4" ht="15.6">
      <c r="B410" s="133"/>
      <c r="C410" s="132"/>
      <c r="D410" s="274"/>
    </row>
    <row r="411" spans="2:4" ht="15.6">
      <c r="B411" s="133"/>
      <c r="C411" s="132"/>
      <c r="D411" s="274"/>
    </row>
    <row r="412" spans="2:4" ht="15.6">
      <c r="B412" s="133"/>
      <c r="C412" s="132"/>
      <c r="D412" s="274"/>
    </row>
    <row r="413" spans="2:4" ht="15.6">
      <c r="B413" s="133"/>
      <c r="C413" s="132"/>
      <c r="D413" s="274"/>
    </row>
    <row r="414" spans="2:4" ht="15.6">
      <c r="B414" s="133"/>
      <c r="C414" s="132"/>
      <c r="D414" s="274"/>
    </row>
    <row r="415" spans="2:4" ht="15.6">
      <c r="B415" s="133"/>
      <c r="C415" s="132"/>
      <c r="D415" s="274"/>
    </row>
    <row r="416" spans="2:4" ht="15.6">
      <c r="B416" s="133"/>
      <c r="C416" s="132"/>
      <c r="D416" s="274"/>
    </row>
    <row r="417" spans="2:4" ht="15.6">
      <c r="B417" s="133"/>
      <c r="C417" s="132"/>
      <c r="D417" s="274"/>
    </row>
    <row r="418" spans="2:4" ht="15.6">
      <c r="B418" s="133"/>
      <c r="C418" s="132"/>
      <c r="D418" s="274"/>
    </row>
    <row r="419" spans="2:4" ht="15.6">
      <c r="B419" s="133"/>
      <c r="C419" s="132"/>
      <c r="D419" s="274"/>
    </row>
    <row r="420" spans="2:4" ht="15.6">
      <c r="B420" s="133"/>
      <c r="C420" s="132"/>
      <c r="D420" s="274"/>
    </row>
    <row r="421" spans="2:4" ht="15.6">
      <c r="B421" s="133"/>
      <c r="C421" s="132"/>
      <c r="D421" s="274"/>
    </row>
    <row r="422" spans="2:4" ht="15.6">
      <c r="B422" s="133"/>
      <c r="C422" s="132"/>
      <c r="D422" s="274"/>
    </row>
    <row r="423" spans="2:4" ht="15.6">
      <c r="B423" s="133"/>
      <c r="C423" s="132"/>
      <c r="D423" s="274"/>
    </row>
    <row r="424" spans="2:4" ht="15.6">
      <c r="B424" s="133"/>
      <c r="C424" s="132"/>
      <c r="D424" s="274"/>
    </row>
    <row r="425" spans="2:4" ht="15.6">
      <c r="B425" s="133"/>
      <c r="C425" s="132"/>
      <c r="D425" s="274"/>
    </row>
    <row r="426" spans="2:4" ht="15.6">
      <c r="B426" s="133"/>
      <c r="C426" s="132"/>
      <c r="D426" s="274"/>
    </row>
    <row r="427" spans="2:4" ht="15.6">
      <c r="B427" s="133"/>
      <c r="C427" s="132"/>
      <c r="D427" s="274"/>
    </row>
    <row r="428" spans="2:4" ht="15.6">
      <c r="B428" s="133"/>
      <c r="C428" s="132"/>
      <c r="D428" s="274"/>
    </row>
    <row r="429" spans="2:4" ht="15.6">
      <c r="B429" s="133"/>
      <c r="C429" s="132"/>
      <c r="D429" s="274"/>
    </row>
    <row r="430" spans="2:4" ht="15.6">
      <c r="B430" s="133"/>
      <c r="C430" s="132"/>
      <c r="D430" s="274"/>
    </row>
    <row r="431" spans="2:4" ht="15.6">
      <c r="B431" s="133"/>
      <c r="C431" s="132"/>
      <c r="D431" s="274"/>
    </row>
    <row r="432" spans="2:4" ht="15.6">
      <c r="B432" s="133"/>
      <c r="C432" s="132"/>
      <c r="D432" s="274"/>
    </row>
    <row r="433" spans="2:4" ht="15.6">
      <c r="B433" s="133"/>
      <c r="C433" s="132"/>
      <c r="D433" s="274"/>
    </row>
    <row r="434" spans="2:4" ht="15.6">
      <c r="B434" s="133"/>
      <c r="C434" s="132"/>
      <c r="D434" s="274"/>
    </row>
    <row r="435" spans="2:4" ht="15.6">
      <c r="B435" s="133"/>
      <c r="C435" s="132"/>
      <c r="D435" s="274"/>
    </row>
    <row r="436" spans="2:4" ht="15.6">
      <c r="B436" s="133"/>
      <c r="C436" s="132"/>
      <c r="D436" s="274"/>
    </row>
    <row r="437" spans="2:4" ht="15.6">
      <c r="B437" s="133"/>
      <c r="C437" s="132"/>
      <c r="D437" s="274"/>
    </row>
    <row r="438" spans="2:4" ht="15.6">
      <c r="B438" s="133"/>
      <c r="C438" s="132"/>
      <c r="D438" s="274"/>
    </row>
    <row r="439" spans="2:4" ht="15.6">
      <c r="B439" s="133"/>
      <c r="C439" s="132"/>
      <c r="D439" s="274"/>
    </row>
    <row r="440" spans="2:4" ht="15.6">
      <c r="B440" s="133"/>
      <c r="C440" s="132"/>
      <c r="D440" s="274"/>
    </row>
    <row r="441" spans="2:4" ht="15.6">
      <c r="B441" s="133"/>
      <c r="C441" s="132"/>
      <c r="D441" s="274"/>
    </row>
    <row r="442" spans="2:4" ht="15.6">
      <c r="B442" s="133"/>
      <c r="C442" s="132"/>
      <c r="D442" s="274"/>
    </row>
    <row r="443" spans="2:4" ht="15.6">
      <c r="B443" s="133"/>
      <c r="C443" s="132"/>
      <c r="D443" s="274"/>
    </row>
    <row r="444" spans="2:4" ht="15.6">
      <c r="B444" s="133"/>
      <c r="C444" s="132"/>
      <c r="D444" s="274"/>
    </row>
    <row r="445" spans="2:4" ht="15.6">
      <c r="B445" s="133"/>
      <c r="C445" s="132"/>
      <c r="D445" s="274"/>
    </row>
    <row r="446" spans="2:4" ht="15.6">
      <c r="B446" s="133"/>
      <c r="C446" s="132"/>
      <c r="D446" s="274"/>
    </row>
    <row r="447" spans="2:4" ht="15.6">
      <c r="B447" s="133"/>
      <c r="C447" s="132"/>
      <c r="D447" s="274"/>
    </row>
    <row r="448" spans="2:4" ht="15.6">
      <c r="B448" s="133"/>
      <c r="C448" s="132"/>
      <c r="D448" s="274"/>
    </row>
    <row r="449" spans="2:4" ht="15.6">
      <c r="B449" s="133"/>
      <c r="C449" s="132"/>
      <c r="D449" s="274"/>
    </row>
    <row r="450" spans="2:4" ht="15.6">
      <c r="B450" s="133"/>
      <c r="C450" s="132"/>
      <c r="D450" s="274"/>
    </row>
    <row r="451" spans="2:4" ht="15.6">
      <c r="B451" s="133"/>
      <c r="C451" s="132"/>
      <c r="D451" s="274"/>
    </row>
    <row r="452" spans="2:4" ht="15.6">
      <c r="B452" s="133"/>
      <c r="C452" s="132"/>
      <c r="D452" s="274"/>
    </row>
    <row r="453" spans="2:4" ht="15.6">
      <c r="B453" s="133"/>
      <c r="C453" s="132"/>
      <c r="D453" s="274"/>
    </row>
    <row r="454" spans="2:4" ht="15.6">
      <c r="B454" s="133"/>
      <c r="C454" s="132"/>
      <c r="D454" s="274"/>
    </row>
    <row r="455" spans="2:4" ht="15.6">
      <c r="B455" s="133"/>
      <c r="C455" s="132"/>
      <c r="D455" s="274"/>
    </row>
    <row r="456" spans="2:4" ht="15.6">
      <c r="B456" s="133"/>
      <c r="C456" s="132"/>
      <c r="D456" s="274"/>
    </row>
    <row r="457" spans="2:4" ht="15.6">
      <c r="B457" s="133"/>
      <c r="C457" s="132"/>
      <c r="D457" s="274"/>
    </row>
    <row r="458" spans="2:4" ht="15.6">
      <c r="B458" s="133"/>
      <c r="C458" s="132"/>
      <c r="D458" s="274"/>
    </row>
    <row r="459" spans="2:4" ht="15.6">
      <c r="B459" s="133"/>
      <c r="C459" s="132"/>
      <c r="D459" s="274"/>
    </row>
    <row r="460" spans="2:4" ht="15.6">
      <c r="B460" s="133"/>
      <c r="C460" s="132"/>
      <c r="D460" s="274"/>
    </row>
    <row r="461" spans="2:4" ht="15.6">
      <c r="B461" s="133"/>
      <c r="C461" s="132"/>
      <c r="D461" s="274"/>
    </row>
    <row r="462" spans="2:4" ht="15.6">
      <c r="B462" s="133"/>
      <c r="C462" s="132"/>
      <c r="D462" s="274"/>
    </row>
    <row r="463" spans="2:4" ht="15.6">
      <c r="B463" s="133"/>
      <c r="C463" s="132"/>
      <c r="D463" s="274"/>
    </row>
    <row r="464" spans="2:4" ht="15.6">
      <c r="B464" s="133"/>
      <c r="C464" s="132"/>
      <c r="D464" s="274"/>
    </row>
    <row r="465" spans="2:4" ht="15.6">
      <c r="B465" s="133"/>
      <c r="C465" s="132"/>
      <c r="D465" s="274"/>
    </row>
    <row r="466" spans="2:4" ht="15.6">
      <c r="B466" s="133"/>
      <c r="C466" s="132"/>
      <c r="D466" s="274"/>
    </row>
    <row r="467" spans="2:4" ht="15.6">
      <c r="B467" s="133"/>
      <c r="C467" s="132"/>
      <c r="D467" s="274"/>
    </row>
    <row r="468" spans="2:4" ht="15.6">
      <c r="B468" s="133"/>
      <c r="C468" s="132"/>
      <c r="D468" s="274"/>
    </row>
    <row r="469" spans="2:4" ht="15.6">
      <c r="B469" s="133"/>
      <c r="C469" s="132"/>
      <c r="D469" s="274"/>
    </row>
    <row r="470" spans="2:4" ht="15.6">
      <c r="B470" s="133"/>
      <c r="C470" s="132"/>
      <c r="D470" s="274"/>
    </row>
    <row r="471" spans="2:4" ht="15.6">
      <c r="B471" s="133"/>
      <c r="C471" s="132"/>
      <c r="D471" s="274"/>
    </row>
    <row r="472" spans="2:4" ht="15.6">
      <c r="B472" s="133"/>
      <c r="C472" s="132"/>
      <c r="D472" s="274"/>
    </row>
    <row r="473" spans="2:4" ht="15.6">
      <c r="B473" s="133"/>
      <c r="C473" s="132"/>
      <c r="D473" s="274"/>
    </row>
    <row r="474" spans="2:4" ht="15.6">
      <c r="B474" s="133"/>
      <c r="C474" s="132"/>
      <c r="D474" s="274"/>
    </row>
    <row r="475" spans="2:4" ht="15.6">
      <c r="B475" s="133"/>
      <c r="C475" s="132"/>
      <c r="D475" s="274"/>
    </row>
    <row r="476" spans="2:4" ht="15.6">
      <c r="B476" s="133"/>
      <c r="C476" s="132"/>
      <c r="D476" s="274"/>
    </row>
    <row r="477" spans="2:4" ht="15.6">
      <c r="B477" s="133"/>
      <c r="C477" s="132"/>
      <c r="D477" s="274"/>
    </row>
    <row r="478" spans="2:4" ht="15.6">
      <c r="B478" s="133"/>
      <c r="C478" s="132"/>
      <c r="D478" s="274"/>
    </row>
    <row r="479" spans="2:4" ht="15.6">
      <c r="B479" s="133"/>
      <c r="C479" s="132"/>
      <c r="D479" s="274"/>
    </row>
    <row r="480" spans="2:4" ht="15.6">
      <c r="B480" s="133"/>
      <c r="C480" s="132"/>
      <c r="D480" s="274"/>
    </row>
    <row r="481" spans="2:4" ht="15.6">
      <c r="B481" s="133"/>
      <c r="C481" s="132"/>
      <c r="D481" s="274"/>
    </row>
    <row r="482" spans="2:4" ht="15.6">
      <c r="B482" s="133"/>
      <c r="C482" s="132"/>
      <c r="D482" s="274"/>
    </row>
    <row r="483" spans="2:4" ht="15.6">
      <c r="B483" s="133"/>
      <c r="C483" s="132"/>
      <c r="D483" s="274"/>
    </row>
    <row r="484" spans="2:4" ht="15.6">
      <c r="B484" s="133"/>
      <c r="C484" s="132"/>
      <c r="D484" s="274"/>
    </row>
    <row r="485" spans="2:4" ht="15.6">
      <c r="B485" s="133"/>
      <c r="C485" s="132"/>
      <c r="D485" s="274"/>
    </row>
    <row r="486" spans="2:4" ht="15.6">
      <c r="B486" s="133"/>
      <c r="C486" s="132"/>
      <c r="D486" s="274"/>
    </row>
    <row r="487" spans="2:4" ht="15.6">
      <c r="B487" s="133"/>
      <c r="C487" s="132"/>
      <c r="D487" s="274"/>
    </row>
    <row r="488" spans="2:4" ht="15.6">
      <c r="B488" s="133"/>
      <c r="C488" s="132"/>
      <c r="D488" s="274"/>
    </row>
    <row r="489" spans="2:4" ht="15.6">
      <c r="B489" s="133"/>
      <c r="C489" s="132"/>
      <c r="D489" s="274"/>
    </row>
    <row r="490" spans="2:4" ht="15.6">
      <c r="B490" s="133"/>
      <c r="C490" s="132"/>
      <c r="D490" s="274"/>
    </row>
    <row r="491" spans="2:4" ht="15.6">
      <c r="B491" s="133"/>
      <c r="C491" s="132"/>
      <c r="D491" s="274"/>
    </row>
    <row r="492" spans="2:4" ht="15.6">
      <c r="B492" s="133"/>
      <c r="C492" s="132"/>
      <c r="D492" s="274"/>
    </row>
    <row r="493" spans="2:4" ht="15.6">
      <c r="B493" s="133"/>
      <c r="C493" s="132"/>
      <c r="D493" s="274"/>
    </row>
    <row r="494" spans="2:4" ht="15.6">
      <c r="B494" s="133"/>
      <c r="C494" s="132"/>
      <c r="D494" s="274"/>
    </row>
    <row r="495" spans="2:4" ht="15.6">
      <c r="B495" s="133"/>
      <c r="C495" s="132"/>
      <c r="D495" s="274"/>
    </row>
    <row r="496" spans="2:4" ht="15.6">
      <c r="B496" s="133"/>
      <c r="C496" s="132"/>
      <c r="D496" s="274"/>
    </row>
    <row r="497" spans="2:4" ht="15.6">
      <c r="B497" s="133"/>
      <c r="C497" s="132"/>
      <c r="D497" s="274"/>
    </row>
    <row r="498" spans="2:4" ht="15.6">
      <c r="B498" s="133"/>
      <c r="C498" s="132"/>
      <c r="D498" s="274"/>
    </row>
    <row r="499" spans="2:4" ht="15.6">
      <c r="B499" s="133"/>
      <c r="C499" s="132"/>
      <c r="D499" s="274"/>
    </row>
    <row r="500" spans="2:4" ht="15.6">
      <c r="B500" s="133"/>
      <c r="C500" s="132"/>
      <c r="D500" s="274"/>
    </row>
    <row r="501" spans="2:4" ht="15.6">
      <c r="B501" s="133"/>
      <c r="C501" s="132"/>
      <c r="D501" s="274"/>
    </row>
    <row r="502" spans="2:4" ht="15.6">
      <c r="B502" s="133"/>
      <c r="C502" s="132"/>
      <c r="D502" s="274"/>
    </row>
    <row r="503" spans="2:4" ht="15.6">
      <c r="B503" s="133"/>
      <c r="C503" s="132"/>
      <c r="D503" s="274"/>
    </row>
    <row r="504" spans="2:4" ht="15.6">
      <c r="B504" s="133"/>
      <c r="C504" s="132"/>
      <c r="D504" s="274"/>
    </row>
    <row r="505" spans="2:4" ht="15.6">
      <c r="B505" s="133"/>
      <c r="C505" s="132"/>
      <c r="D505" s="274"/>
    </row>
    <row r="506" spans="2:4" ht="15.6">
      <c r="B506" s="133"/>
      <c r="C506" s="132"/>
      <c r="D506" s="274"/>
    </row>
    <row r="507" spans="2:4" ht="15.6">
      <c r="B507" s="133"/>
      <c r="C507" s="132"/>
      <c r="D507" s="274"/>
    </row>
    <row r="508" spans="2:4" ht="15.6">
      <c r="B508" s="133"/>
      <c r="C508" s="132"/>
      <c r="D508" s="274"/>
    </row>
    <row r="509" spans="2:4" ht="15.6">
      <c r="B509" s="133"/>
      <c r="C509" s="132"/>
      <c r="D509" s="274"/>
    </row>
    <row r="510" spans="2:4" ht="15.6">
      <c r="B510" s="133"/>
      <c r="C510" s="132"/>
      <c r="D510" s="274"/>
    </row>
    <row r="511" spans="2:4" ht="15.6">
      <c r="B511" s="133"/>
      <c r="C511" s="132"/>
      <c r="D511" s="274"/>
    </row>
    <row r="512" spans="2:4" ht="15.6">
      <c r="B512" s="133"/>
      <c r="C512" s="132"/>
      <c r="D512" s="274"/>
    </row>
    <row r="513" spans="2:4" ht="15.6">
      <c r="B513" s="133"/>
      <c r="C513" s="132"/>
      <c r="D513" s="274"/>
    </row>
    <row r="514" spans="2:4" ht="15.6">
      <c r="B514" s="133"/>
      <c r="C514" s="132"/>
      <c r="D514" s="274"/>
    </row>
    <row r="515" spans="2:4" ht="15.6">
      <c r="B515" s="133"/>
      <c r="C515" s="132"/>
      <c r="D515" s="274"/>
    </row>
    <row r="516" spans="2:4" ht="15.6">
      <c r="B516" s="133"/>
      <c r="C516" s="132"/>
      <c r="D516" s="274"/>
    </row>
    <row r="517" spans="2:4" ht="15.6">
      <c r="B517" s="133"/>
      <c r="C517" s="132"/>
      <c r="D517" s="274"/>
    </row>
    <row r="518" spans="2:4" ht="15.6">
      <c r="B518" s="133"/>
      <c r="C518" s="132"/>
      <c r="D518" s="274"/>
    </row>
    <row r="519" spans="2:4" ht="15.6">
      <c r="B519" s="133"/>
      <c r="C519" s="132"/>
      <c r="D519" s="274"/>
    </row>
    <row r="520" spans="2:4" ht="15.6">
      <c r="B520" s="133"/>
      <c r="C520" s="132"/>
      <c r="D520" s="274"/>
    </row>
    <row r="521" spans="2:4" ht="15.6">
      <c r="B521" s="133"/>
      <c r="C521" s="132"/>
      <c r="D521" s="274"/>
    </row>
    <row r="522" spans="2:4" ht="15.6">
      <c r="B522" s="133"/>
      <c r="C522" s="132"/>
      <c r="D522" s="274"/>
    </row>
    <row r="523" spans="2:4" ht="15.6">
      <c r="B523" s="133"/>
      <c r="C523" s="132"/>
      <c r="D523" s="274"/>
    </row>
    <row r="524" spans="2:4" ht="15.6">
      <c r="B524" s="133"/>
      <c r="C524" s="132"/>
      <c r="D524" s="274"/>
    </row>
    <row r="525" spans="2:4" ht="15.6">
      <c r="B525" s="133"/>
      <c r="C525" s="132"/>
      <c r="D525" s="274"/>
    </row>
    <row r="526" spans="2:4" ht="15.6">
      <c r="B526" s="133"/>
      <c r="C526" s="132"/>
      <c r="D526" s="274"/>
    </row>
    <row r="527" spans="2:4" ht="15.6">
      <c r="B527" s="133"/>
      <c r="C527" s="132"/>
      <c r="D527" s="274"/>
    </row>
    <row r="528" spans="2:4" ht="15.6">
      <c r="B528" s="133"/>
      <c r="C528" s="132"/>
      <c r="D528" s="274"/>
    </row>
    <row r="529" spans="2:4" ht="15.6">
      <c r="B529" s="133"/>
      <c r="C529" s="132"/>
      <c r="D529" s="274"/>
    </row>
    <row r="530" spans="2:4" ht="15.6">
      <c r="B530" s="133"/>
      <c r="C530" s="132"/>
      <c r="D530" s="274"/>
    </row>
    <row r="531" spans="2:4" ht="15.6">
      <c r="B531" s="133"/>
      <c r="C531" s="132"/>
      <c r="D531" s="274"/>
    </row>
    <row r="532" spans="2:4" ht="15.6">
      <c r="B532" s="133"/>
      <c r="C532" s="132"/>
      <c r="D532" s="274"/>
    </row>
    <row r="533" spans="2:4" ht="15.6">
      <c r="B533" s="133"/>
      <c r="C533" s="132"/>
      <c r="D533" s="274"/>
    </row>
    <row r="534" spans="2:4" ht="15.6">
      <c r="B534" s="133"/>
      <c r="C534" s="132"/>
      <c r="D534" s="274"/>
    </row>
    <row r="535" spans="2:4" ht="15.6">
      <c r="B535" s="133"/>
      <c r="C535" s="132"/>
      <c r="D535" s="274"/>
    </row>
    <row r="536" spans="2:4" ht="15.6">
      <c r="B536" s="133"/>
      <c r="C536" s="132"/>
      <c r="D536" s="274"/>
    </row>
    <row r="537" spans="2:4" ht="15.6">
      <c r="B537" s="133"/>
      <c r="C537" s="132"/>
      <c r="D537" s="274"/>
    </row>
    <row r="538" spans="2:4" ht="15.6">
      <c r="B538" s="133"/>
      <c r="C538" s="132"/>
      <c r="D538" s="274"/>
    </row>
    <row r="539" spans="2:4" ht="15.6">
      <c r="B539" s="133"/>
      <c r="C539" s="132"/>
      <c r="D539" s="274"/>
    </row>
    <row r="540" spans="2:4" ht="15.6">
      <c r="B540" s="133"/>
      <c r="C540" s="132"/>
      <c r="D540" s="274"/>
    </row>
    <row r="541" spans="2:4" ht="15.6">
      <c r="B541" s="133"/>
      <c r="C541" s="132"/>
      <c r="D541" s="274"/>
    </row>
    <row r="542" spans="2:4" ht="15.6">
      <c r="B542" s="133"/>
      <c r="C542" s="132"/>
      <c r="D542" s="274"/>
    </row>
    <row r="543" spans="2:4" ht="15.6">
      <c r="B543" s="133"/>
      <c r="C543" s="132"/>
      <c r="D543" s="274"/>
    </row>
    <row r="544" spans="2:4" ht="15.6">
      <c r="B544" s="133"/>
      <c r="C544" s="132"/>
      <c r="D544" s="274"/>
    </row>
    <row r="545" spans="2:4" ht="15.6">
      <c r="B545" s="133"/>
      <c r="C545" s="132"/>
      <c r="D545" s="274"/>
    </row>
    <row r="546" spans="2:4" ht="15.6">
      <c r="B546" s="133"/>
      <c r="C546" s="132"/>
      <c r="D546" s="274"/>
    </row>
    <row r="547" spans="2:4" ht="15.6">
      <c r="B547" s="133"/>
      <c r="C547" s="132"/>
      <c r="D547" s="274"/>
    </row>
    <row r="548" spans="2:4" ht="15.6">
      <c r="B548" s="133"/>
      <c r="C548" s="132"/>
      <c r="D548" s="274"/>
    </row>
    <row r="549" spans="2:4" ht="15.6">
      <c r="B549" s="133"/>
      <c r="C549" s="132"/>
      <c r="D549" s="274"/>
    </row>
    <row r="550" spans="2:4" ht="15.6">
      <c r="B550" s="133"/>
      <c r="C550" s="132"/>
      <c r="D550" s="274"/>
    </row>
    <row r="551" spans="2:4" ht="15.6">
      <c r="B551" s="133"/>
      <c r="C551" s="132"/>
      <c r="D551" s="274"/>
    </row>
    <row r="552" spans="2:4" ht="15.6">
      <c r="B552" s="133"/>
      <c r="C552" s="132"/>
      <c r="D552" s="274"/>
    </row>
    <row r="553" spans="2:4" ht="15.6">
      <c r="B553" s="133"/>
      <c r="C553" s="132"/>
      <c r="D553" s="274"/>
    </row>
    <row r="554" spans="2:4" ht="15.6">
      <c r="B554" s="133"/>
      <c r="C554" s="132"/>
      <c r="D554" s="274"/>
    </row>
    <row r="555" spans="2:4" ht="15.6">
      <c r="B555" s="133"/>
      <c r="C555" s="132"/>
      <c r="D555" s="274"/>
    </row>
    <row r="556" spans="2:4" ht="15.6">
      <c r="B556" s="133"/>
      <c r="C556" s="132"/>
      <c r="D556" s="274"/>
    </row>
    <row r="557" spans="2:4" ht="15.6">
      <c r="B557" s="133"/>
      <c r="C557" s="132"/>
      <c r="D557" s="274"/>
    </row>
    <row r="558" spans="2:4" ht="15.6">
      <c r="B558" s="133"/>
      <c r="C558" s="132"/>
      <c r="D558" s="274"/>
    </row>
    <row r="559" spans="2:4" ht="15.6">
      <c r="B559" s="133"/>
      <c r="C559" s="132"/>
      <c r="D559" s="274"/>
    </row>
    <row r="560" spans="2:4" ht="15.6">
      <c r="B560" s="133"/>
      <c r="C560" s="132"/>
      <c r="D560" s="274"/>
    </row>
    <row r="561" spans="2:4" ht="15.6">
      <c r="B561" s="133"/>
      <c r="C561" s="132"/>
      <c r="D561" s="274"/>
    </row>
    <row r="562" spans="2:4" ht="15.6">
      <c r="B562" s="133"/>
      <c r="C562" s="132"/>
      <c r="D562" s="274"/>
    </row>
    <row r="563" spans="2:4" ht="15.6">
      <c r="B563" s="133"/>
      <c r="C563" s="132"/>
      <c r="D563" s="274"/>
    </row>
    <row r="564" spans="2:4" ht="15.6">
      <c r="B564" s="133"/>
      <c r="C564" s="132"/>
      <c r="D564" s="274"/>
    </row>
    <row r="565" spans="2:4" ht="15.6">
      <c r="B565" s="133"/>
      <c r="C565" s="132"/>
      <c r="D565" s="274"/>
    </row>
    <row r="566" spans="2:4" ht="15.6">
      <c r="B566" s="133"/>
      <c r="C566" s="132"/>
      <c r="D566" s="274"/>
    </row>
    <row r="567" spans="2:4" ht="15.6">
      <c r="B567" s="133"/>
      <c r="C567" s="132"/>
      <c r="D567" s="274"/>
    </row>
    <row r="568" spans="2:4" ht="15.6">
      <c r="B568" s="133"/>
      <c r="C568" s="132"/>
      <c r="D568" s="274"/>
    </row>
    <row r="569" spans="2:4" ht="15.6">
      <c r="B569" s="133"/>
      <c r="C569" s="132"/>
      <c r="D569" s="274"/>
    </row>
    <row r="570" spans="2:4" ht="15.6">
      <c r="B570" s="133"/>
      <c r="C570" s="132"/>
      <c r="D570" s="274"/>
    </row>
    <row r="571" spans="2:4" ht="15.6">
      <c r="B571" s="133"/>
      <c r="C571" s="132"/>
      <c r="D571" s="274"/>
    </row>
    <row r="572" spans="2:4" ht="15.6">
      <c r="B572" s="133"/>
      <c r="C572" s="132"/>
      <c r="D572" s="274"/>
    </row>
    <row r="573" spans="2:4" ht="15.6">
      <c r="B573" s="133"/>
      <c r="C573" s="132"/>
      <c r="D573" s="274"/>
    </row>
    <row r="574" spans="2:4" ht="15.6">
      <c r="B574" s="133"/>
      <c r="C574" s="132"/>
      <c r="D574" s="274"/>
    </row>
    <row r="575" spans="2:4" ht="15.6">
      <c r="B575" s="133"/>
      <c r="C575" s="132"/>
      <c r="D575" s="274"/>
    </row>
    <row r="576" spans="2:4" ht="15.6">
      <c r="B576" s="133"/>
      <c r="C576" s="132"/>
      <c r="D576" s="274"/>
    </row>
    <row r="577" spans="2:4" ht="15.6">
      <c r="B577" s="133"/>
      <c r="C577" s="132"/>
      <c r="D577" s="274"/>
    </row>
    <row r="578" spans="2:4" ht="15.6">
      <c r="B578" s="133"/>
      <c r="C578" s="132"/>
      <c r="D578" s="274"/>
    </row>
    <row r="579" spans="2:4" ht="15.6">
      <c r="B579" s="133"/>
      <c r="C579" s="132"/>
      <c r="D579" s="274"/>
    </row>
    <row r="580" spans="2:4" ht="15.6">
      <c r="B580" s="133"/>
      <c r="C580" s="132"/>
      <c r="D580" s="274"/>
    </row>
    <row r="581" spans="2:4" ht="15.6">
      <c r="B581" s="133"/>
      <c r="C581" s="132"/>
      <c r="D581" s="274"/>
    </row>
    <row r="582" spans="2:4" ht="15.6">
      <c r="B582" s="133"/>
      <c r="C582" s="132"/>
      <c r="D582" s="274"/>
    </row>
    <row r="583" spans="2:4" ht="15.6">
      <c r="B583" s="133"/>
      <c r="C583" s="132"/>
      <c r="D583" s="274"/>
    </row>
    <row r="584" spans="2:4" ht="15.6">
      <c r="B584" s="133"/>
      <c r="C584" s="132"/>
      <c r="D584" s="274"/>
    </row>
    <row r="585" spans="2:4" ht="15.6">
      <c r="B585" s="133"/>
      <c r="C585" s="132"/>
      <c r="D585" s="274"/>
    </row>
    <row r="586" spans="2:4" ht="15.6">
      <c r="B586" s="133"/>
      <c r="C586" s="132"/>
      <c r="D586" s="274"/>
    </row>
    <row r="587" spans="2:4" ht="15.6">
      <c r="B587" s="133"/>
      <c r="C587" s="132"/>
      <c r="D587" s="274"/>
    </row>
    <row r="588" spans="2:4" ht="15.6">
      <c r="B588" s="133"/>
      <c r="C588" s="132"/>
      <c r="D588" s="274"/>
    </row>
    <row r="589" spans="2:4" ht="15.6">
      <c r="B589" s="133"/>
      <c r="C589" s="132"/>
      <c r="D589" s="274"/>
    </row>
    <row r="590" spans="2:4" ht="15.6">
      <c r="B590" s="133"/>
      <c r="C590" s="132"/>
      <c r="D590" s="274"/>
    </row>
    <row r="591" spans="2:4" ht="15.6">
      <c r="B591" s="133"/>
      <c r="C591" s="132"/>
      <c r="D591" s="274"/>
    </row>
    <row r="592" spans="2:4" ht="15.6">
      <c r="B592" s="133"/>
      <c r="C592" s="132"/>
      <c r="D592" s="274"/>
    </row>
    <row r="593" spans="2:4" ht="15.6">
      <c r="B593" s="133"/>
      <c r="C593" s="132"/>
      <c r="D593" s="274"/>
    </row>
    <row r="594" spans="2:4" ht="15.6">
      <c r="B594" s="133"/>
      <c r="C594" s="132"/>
      <c r="D594" s="274"/>
    </row>
    <row r="595" spans="2:4" ht="15.6">
      <c r="B595" s="133"/>
      <c r="C595" s="132"/>
      <c r="D595" s="274"/>
    </row>
    <row r="596" spans="2:4" ht="15.6">
      <c r="B596" s="133"/>
      <c r="C596" s="132"/>
      <c r="D596" s="274"/>
    </row>
    <row r="597" spans="2:4" ht="15.6">
      <c r="B597" s="133"/>
      <c r="C597" s="132"/>
      <c r="D597" s="274"/>
    </row>
    <row r="598" spans="2:4" ht="15.6">
      <c r="B598" s="133"/>
      <c r="C598" s="132"/>
      <c r="D598" s="274"/>
    </row>
    <row r="599" spans="2:4" ht="15.6">
      <c r="B599" s="133"/>
      <c r="C599" s="132"/>
      <c r="D599" s="274"/>
    </row>
    <row r="600" spans="2:4" ht="15.6">
      <c r="B600" s="133"/>
      <c r="C600" s="132"/>
      <c r="D600" s="274"/>
    </row>
    <row r="601" spans="2:4" ht="15.6">
      <c r="B601" s="133"/>
      <c r="C601" s="132"/>
      <c r="D601" s="274"/>
    </row>
    <row r="602" spans="2:4" ht="15.6">
      <c r="B602" s="133"/>
      <c r="C602" s="132"/>
      <c r="D602" s="274"/>
    </row>
    <row r="603" spans="2:4" ht="15.6">
      <c r="B603" s="133"/>
      <c r="C603" s="132"/>
      <c r="D603" s="274"/>
    </row>
    <row r="604" spans="2:4" ht="15.6">
      <c r="B604" s="133"/>
      <c r="C604" s="132"/>
      <c r="D604" s="274"/>
    </row>
    <row r="605" spans="2:4" ht="15.6">
      <c r="B605" s="133"/>
      <c r="C605" s="132"/>
      <c r="D605" s="274"/>
    </row>
    <row r="606" spans="2:4" ht="15.6">
      <c r="B606" s="133"/>
      <c r="C606" s="132"/>
      <c r="D606" s="274"/>
    </row>
    <row r="607" spans="2:4" ht="15.6">
      <c r="B607" s="133"/>
      <c r="C607" s="132"/>
      <c r="D607" s="274"/>
    </row>
    <row r="608" spans="2:4" ht="15.6">
      <c r="B608" s="133"/>
      <c r="C608" s="132"/>
      <c r="D608" s="274"/>
    </row>
    <row r="609" spans="2:4" ht="15.6">
      <c r="B609" s="133"/>
      <c r="C609" s="132"/>
      <c r="D609" s="274"/>
    </row>
    <row r="610" spans="2:4" ht="15.6">
      <c r="B610" s="133"/>
      <c r="C610" s="132"/>
      <c r="D610" s="274"/>
    </row>
    <row r="611" spans="2:4" ht="15.6">
      <c r="B611" s="133"/>
      <c r="C611" s="132"/>
      <c r="D611" s="274"/>
    </row>
    <row r="612" spans="2:4" ht="15.6">
      <c r="B612" s="133"/>
      <c r="C612" s="132"/>
      <c r="D612" s="274"/>
    </row>
    <row r="613" spans="2:4" ht="15.6">
      <c r="B613" s="133"/>
      <c r="C613" s="132"/>
      <c r="D613" s="274"/>
    </row>
    <row r="614" spans="2:4" ht="15.6">
      <c r="B614" s="133"/>
      <c r="C614" s="132"/>
      <c r="D614" s="274"/>
    </row>
    <row r="615" spans="2:4" ht="15.6">
      <c r="B615" s="133"/>
      <c r="C615" s="132"/>
      <c r="D615" s="274"/>
    </row>
    <row r="616" spans="2:4" ht="15.6">
      <c r="B616" s="133"/>
      <c r="C616" s="132"/>
      <c r="D616" s="274"/>
    </row>
    <row r="617" spans="2:4" ht="15.6">
      <c r="B617" s="133"/>
      <c r="C617" s="132"/>
      <c r="D617" s="274"/>
    </row>
    <row r="618" spans="2:4" ht="15.6">
      <c r="B618" s="133"/>
      <c r="C618" s="132"/>
      <c r="D618" s="274"/>
    </row>
    <row r="619" spans="2:4" ht="15.6">
      <c r="B619" s="133"/>
      <c r="C619" s="132"/>
      <c r="D619" s="274"/>
    </row>
    <row r="620" spans="2:4" ht="15.6">
      <c r="B620" s="133"/>
      <c r="C620" s="132"/>
      <c r="D620" s="274"/>
    </row>
    <row r="621" spans="2:4" ht="15.6">
      <c r="B621" s="133"/>
      <c r="C621" s="132"/>
      <c r="D621" s="274"/>
    </row>
    <row r="622" spans="2:4" ht="15.6">
      <c r="B622" s="133"/>
      <c r="C622" s="132"/>
      <c r="D622" s="274"/>
    </row>
    <row r="623" spans="2:4" ht="15.6">
      <c r="B623" s="133"/>
      <c r="C623" s="132"/>
      <c r="D623" s="274"/>
    </row>
    <row r="624" spans="2:4" ht="15.6">
      <c r="B624" s="133"/>
      <c r="C624" s="132"/>
      <c r="D624" s="274"/>
    </row>
    <row r="625" spans="2:4" ht="15.6">
      <c r="B625" s="133"/>
      <c r="C625" s="132"/>
      <c r="D625" s="274"/>
    </row>
    <row r="626" spans="2:4" ht="15.6">
      <c r="B626" s="133"/>
      <c r="C626" s="132"/>
      <c r="D626" s="274"/>
    </row>
    <row r="627" spans="2:4" ht="15.6">
      <c r="B627" s="133"/>
      <c r="C627" s="132"/>
      <c r="D627" s="274"/>
    </row>
    <row r="628" spans="2:4" ht="15.6">
      <c r="B628" s="133"/>
      <c r="C628" s="132"/>
      <c r="D628" s="274"/>
    </row>
    <row r="629" spans="2:4" ht="15.6">
      <c r="B629" s="133"/>
      <c r="C629" s="132"/>
      <c r="D629" s="274"/>
    </row>
    <row r="630" spans="2:4" ht="15.6">
      <c r="B630" s="133"/>
      <c r="C630" s="132"/>
      <c r="D630" s="274"/>
    </row>
    <row r="631" spans="2:4" ht="15.6">
      <c r="B631" s="133"/>
      <c r="C631" s="132"/>
      <c r="D631" s="274"/>
    </row>
    <row r="632" spans="2:4" ht="15.6">
      <c r="B632" s="133"/>
      <c r="C632" s="132"/>
      <c r="D632" s="274"/>
    </row>
    <row r="633" spans="2:4" ht="15.6">
      <c r="B633" s="133"/>
      <c r="C633" s="132"/>
      <c r="D633" s="274"/>
    </row>
    <row r="634" spans="2:4" ht="15.6">
      <c r="B634" s="133"/>
      <c r="C634" s="132"/>
      <c r="D634" s="274"/>
    </row>
    <row r="635" spans="2:4" ht="15.6">
      <c r="B635" s="133"/>
      <c r="C635" s="132"/>
      <c r="D635" s="274"/>
    </row>
    <row r="636" spans="2:4" ht="15.6">
      <c r="B636" s="133"/>
      <c r="C636" s="132"/>
      <c r="D636" s="274"/>
    </row>
    <row r="637" spans="2:4" ht="15.6">
      <c r="B637" s="133"/>
      <c r="C637" s="132"/>
      <c r="D637" s="274"/>
    </row>
    <row r="638" spans="2:4" ht="15.6">
      <c r="B638" s="133"/>
      <c r="C638" s="132"/>
      <c r="D638" s="274"/>
    </row>
    <row r="639" spans="2:4" ht="15.6">
      <c r="B639" s="133"/>
      <c r="C639" s="132"/>
      <c r="D639" s="274"/>
    </row>
    <row r="640" spans="2:4" ht="15.6">
      <c r="B640" s="133"/>
      <c r="C640" s="132"/>
      <c r="D640" s="274"/>
    </row>
    <row r="641" spans="2:4" ht="15.6">
      <c r="B641" s="133"/>
      <c r="C641" s="132"/>
      <c r="D641" s="274"/>
    </row>
    <row r="642" spans="2:4" ht="15.6">
      <c r="B642" s="133"/>
      <c r="C642" s="132"/>
      <c r="D642" s="274"/>
    </row>
    <row r="643" spans="2:4" ht="15.6">
      <c r="B643" s="133"/>
      <c r="C643" s="132"/>
      <c r="D643" s="274"/>
    </row>
    <row r="644" spans="2:4" ht="15.6">
      <c r="B644" s="133"/>
      <c r="C644" s="132"/>
      <c r="D644" s="274"/>
    </row>
    <row r="645" spans="2:4" ht="15.6">
      <c r="B645" s="133"/>
      <c r="C645" s="132"/>
      <c r="D645" s="274"/>
    </row>
    <row r="646" spans="2:4" ht="15.6">
      <c r="B646" s="133"/>
      <c r="C646" s="132"/>
      <c r="D646" s="274"/>
    </row>
    <row r="647" spans="2:4" ht="15.6">
      <c r="B647" s="133"/>
      <c r="C647" s="132"/>
      <c r="D647" s="274"/>
    </row>
    <row r="648" spans="2:4" ht="15.6">
      <c r="B648" s="133"/>
      <c r="C648" s="132"/>
      <c r="D648" s="274"/>
    </row>
    <row r="649" spans="2:4" ht="15.6">
      <c r="B649" s="133"/>
      <c r="C649" s="132"/>
      <c r="D649" s="274"/>
    </row>
    <row r="650" spans="2:4" ht="15.6">
      <c r="B650" s="133"/>
      <c r="C650" s="132"/>
      <c r="D650" s="274"/>
    </row>
    <row r="651" spans="2:4" ht="15.6">
      <c r="B651" s="133"/>
      <c r="C651" s="132"/>
      <c r="D651" s="274"/>
    </row>
    <row r="652" spans="2:4" ht="15.6">
      <c r="B652" s="133"/>
      <c r="C652" s="132"/>
      <c r="D652" s="274"/>
    </row>
    <row r="653" spans="2:4" ht="15.6">
      <c r="B653" s="133"/>
      <c r="C653" s="132"/>
      <c r="D653" s="274"/>
    </row>
    <row r="654" spans="2:4" ht="15.6">
      <c r="B654" s="133"/>
      <c r="C654" s="132"/>
      <c r="D654" s="274"/>
    </row>
    <row r="655" spans="2:4" ht="15.6">
      <c r="B655" s="133"/>
      <c r="C655" s="132"/>
      <c r="D655" s="274"/>
    </row>
    <row r="656" spans="2:4" ht="15.6">
      <c r="B656" s="133"/>
      <c r="C656" s="132"/>
      <c r="D656" s="274"/>
    </row>
    <row r="657" spans="2:4" ht="15.6">
      <c r="B657" s="133"/>
      <c r="C657" s="132"/>
      <c r="D657" s="274"/>
    </row>
    <row r="658" spans="2:4" ht="15.6">
      <c r="B658" s="133"/>
      <c r="C658" s="132"/>
      <c r="D658" s="274"/>
    </row>
    <row r="659" spans="2:4" ht="15.6">
      <c r="B659" s="133"/>
      <c r="C659" s="132"/>
      <c r="D659" s="274"/>
    </row>
    <row r="660" spans="2:4" ht="15.6">
      <c r="B660" s="133"/>
      <c r="C660" s="132"/>
      <c r="D660" s="274"/>
    </row>
    <row r="661" spans="2:4" ht="15.6">
      <c r="B661" s="133"/>
      <c r="C661" s="132"/>
      <c r="D661" s="274"/>
    </row>
    <row r="662" spans="2:4" ht="15.6">
      <c r="B662" s="133"/>
      <c r="C662" s="132"/>
      <c r="D662" s="274"/>
    </row>
    <row r="663" spans="2:4" ht="15.6">
      <c r="B663" s="133"/>
      <c r="C663" s="132"/>
      <c r="D663" s="274"/>
    </row>
    <row r="664" spans="2:4" ht="15.6">
      <c r="B664" s="133"/>
      <c r="C664" s="132"/>
      <c r="D664" s="274"/>
    </row>
    <row r="665" spans="2:4" ht="15.6">
      <c r="B665" s="133"/>
      <c r="C665" s="132"/>
      <c r="D665" s="274"/>
    </row>
    <row r="666" spans="2:4" ht="15.6">
      <c r="B666" s="133"/>
      <c r="C666" s="132"/>
      <c r="D666" s="274"/>
    </row>
    <row r="667" spans="2:4" ht="15.6">
      <c r="B667" s="133"/>
      <c r="C667" s="132"/>
      <c r="D667" s="274"/>
    </row>
    <row r="668" spans="2:4" ht="15.6">
      <c r="B668" s="133"/>
      <c r="C668" s="132"/>
      <c r="D668" s="274"/>
    </row>
    <row r="669" spans="2:4" ht="15.6">
      <c r="B669" s="133"/>
      <c r="C669" s="132"/>
      <c r="D669" s="274"/>
    </row>
    <row r="670" spans="2:4" ht="15.6">
      <c r="B670" s="133"/>
      <c r="C670" s="132"/>
      <c r="D670" s="274"/>
    </row>
    <row r="671" spans="2:4" ht="15.6">
      <c r="B671" s="133"/>
      <c r="C671" s="132"/>
      <c r="D671" s="274"/>
    </row>
    <row r="672" spans="2:4" ht="15.6">
      <c r="B672" s="133"/>
      <c r="C672" s="132"/>
      <c r="D672" s="274"/>
    </row>
    <row r="673" spans="2:4" ht="15.6">
      <c r="B673" s="133"/>
      <c r="C673" s="132"/>
      <c r="D673" s="274"/>
    </row>
    <row r="674" spans="2:4" ht="15.6">
      <c r="B674" s="133"/>
      <c r="C674" s="132"/>
      <c r="D674" s="274"/>
    </row>
    <row r="675" spans="2:4" ht="15.6">
      <c r="B675" s="133"/>
      <c r="C675" s="132"/>
      <c r="D675" s="274"/>
    </row>
    <row r="676" spans="2:4" ht="15.6">
      <c r="B676" s="133"/>
      <c r="C676" s="132"/>
      <c r="D676" s="274"/>
    </row>
    <row r="677" spans="2:4" ht="15.6">
      <c r="B677" s="133"/>
      <c r="C677" s="132"/>
      <c r="D677" s="274"/>
    </row>
    <row r="678" spans="2:4" ht="15.6">
      <c r="B678" s="133"/>
      <c r="C678" s="132"/>
      <c r="D678" s="274"/>
    </row>
    <row r="679" spans="2:4" ht="15.6">
      <c r="B679" s="133"/>
      <c r="C679" s="132"/>
      <c r="D679" s="274"/>
    </row>
    <row r="680" spans="2:4" ht="15.6">
      <c r="B680" s="133"/>
      <c r="C680" s="132"/>
      <c r="D680" s="274"/>
    </row>
    <row r="681" spans="2:4" ht="15.6">
      <c r="B681" s="133"/>
      <c r="C681" s="132"/>
      <c r="D681" s="274"/>
    </row>
    <row r="682" spans="2:4" ht="15.6">
      <c r="B682" s="133"/>
      <c r="C682" s="132"/>
      <c r="D682" s="274"/>
    </row>
    <row r="683" spans="2:4" ht="15.6">
      <c r="B683" s="133"/>
      <c r="C683" s="132"/>
      <c r="D683" s="274"/>
    </row>
    <row r="684" spans="2:4" ht="15.6">
      <c r="B684" s="133"/>
      <c r="C684" s="132"/>
      <c r="D684" s="274"/>
    </row>
    <row r="685" spans="2:4" ht="15.6">
      <c r="B685" s="133"/>
      <c r="C685" s="132"/>
      <c r="D685" s="274"/>
    </row>
    <row r="686" spans="2:4" ht="15.6">
      <c r="B686" s="133"/>
      <c r="C686" s="132"/>
      <c r="D686" s="274"/>
    </row>
    <row r="687" spans="2:4" ht="15.6">
      <c r="B687" s="133"/>
      <c r="C687" s="132"/>
      <c r="D687" s="274"/>
    </row>
    <row r="688" spans="2:4" ht="15.6">
      <c r="B688" s="133"/>
      <c r="C688" s="132"/>
      <c r="D688" s="274"/>
    </row>
    <row r="689" spans="2:4" ht="15.6">
      <c r="B689" s="133"/>
      <c r="C689" s="132"/>
      <c r="D689" s="274"/>
    </row>
    <row r="690" spans="2:4" ht="15.6">
      <c r="B690" s="133"/>
      <c r="C690" s="132"/>
      <c r="D690" s="274"/>
    </row>
    <row r="691" spans="2:4" ht="15.6">
      <c r="B691" s="133"/>
      <c r="C691" s="132"/>
      <c r="D691" s="274"/>
    </row>
    <row r="692" spans="2:4" ht="15.6">
      <c r="B692" s="133"/>
      <c r="C692" s="132"/>
      <c r="D692" s="274"/>
    </row>
    <row r="693" spans="2:4" ht="15.6">
      <c r="B693" s="133"/>
      <c r="C693" s="132"/>
      <c r="D693" s="274"/>
    </row>
    <row r="694" spans="2:4" ht="15.6">
      <c r="B694" s="133"/>
      <c r="C694" s="132"/>
      <c r="D694" s="274"/>
    </row>
    <row r="695" spans="2:4" ht="15.6">
      <c r="B695" s="133"/>
      <c r="C695" s="132"/>
      <c r="D695" s="274"/>
    </row>
    <row r="696" spans="2:4" ht="15.6">
      <c r="B696" s="133"/>
      <c r="C696" s="132"/>
      <c r="D696" s="274"/>
    </row>
    <row r="697" spans="2:4" ht="15.6">
      <c r="B697" s="133"/>
      <c r="C697" s="132"/>
      <c r="D697" s="274"/>
    </row>
    <row r="698" spans="2:4" ht="15.6">
      <c r="B698" s="133"/>
      <c r="C698" s="132"/>
      <c r="D698" s="274"/>
    </row>
    <row r="699" spans="2:4" ht="15.6">
      <c r="B699" s="133"/>
      <c r="C699" s="132"/>
      <c r="D699" s="274"/>
    </row>
    <row r="700" spans="2:4" ht="15.6">
      <c r="B700" s="133"/>
      <c r="C700" s="132"/>
      <c r="D700" s="274"/>
    </row>
    <row r="701" spans="2:4" ht="15.6">
      <c r="B701" s="133"/>
      <c r="C701" s="132"/>
      <c r="D701" s="274"/>
    </row>
    <row r="702" spans="2:4" ht="15.6">
      <c r="B702" s="133"/>
      <c r="C702" s="132"/>
      <c r="D702" s="274"/>
    </row>
    <row r="703" spans="2:4" ht="15.6">
      <c r="B703" s="133"/>
      <c r="C703" s="132"/>
      <c r="D703" s="274"/>
    </row>
    <row r="704" spans="2:4" ht="15.6">
      <c r="B704" s="133"/>
      <c r="C704" s="132"/>
      <c r="D704" s="274"/>
    </row>
    <row r="705" spans="2:4" ht="15.6">
      <c r="B705" s="133"/>
      <c r="C705" s="132"/>
      <c r="D705" s="274"/>
    </row>
    <row r="706" spans="2:4" ht="15.6">
      <c r="B706" s="133"/>
      <c r="C706" s="132"/>
      <c r="D706" s="274"/>
    </row>
    <row r="707" spans="2:4" ht="15.6">
      <c r="B707" s="133"/>
      <c r="C707" s="132"/>
      <c r="D707" s="274"/>
    </row>
    <row r="708" spans="2:4" ht="15.6">
      <c r="B708" s="133"/>
      <c r="C708" s="132"/>
      <c r="D708" s="274"/>
    </row>
    <row r="709" spans="2:4" ht="15.6">
      <c r="B709" s="133"/>
      <c r="C709" s="132"/>
      <c r="D709" s="274"/>
    </row>
    <row r="710" spans="2:4" ht="15.6">
      <c r="B710" s="133"/>
      <c r="C710" s="132"/>
      <c r="D710" s="274"/>
    </row>
    <row r="711" spans="2:4" ht="15.6">
      <c r="B711" s="133"/>
      <c r="C711" s="132"/>
      <c r="D711" s="274"/>
    </row>
    <row r="712" spans="2:4" ht="15.6">
      <c r="B712" s="133"/>
      <c r="C712" s="132"/>
      <c r="D712" s="274"/>
    </row>
    <row r="713" spans="2:4" ht="15.6">
      <c r="B713" s="133"/>
      <c r="C713" s="132"/>
      <c r="D713" s="274"/>
    </row>
    <row r="714" spans="2:4" ht="15.6">
      <c r="B714" s="133"/>
      <c r="C714" s="132"/>
      <c r="D714" s="274"/>
    </row>
    <row r="715" spans="2:4" ht="15.6">
      <c r="B715" s="133"/>
      <c r="C715" s="132"/>
      <c r="D715" s="274"/>
    </row>
    <row r="716" spans="2:4" ht="15.6">
      <c r="B716" s="133"/>
      <c r="C716" s="132"/>
      <c r="D716" s="274"/>
    </row>
    <row r="717" spans="2:4" ht="15.6">
      <c r="B717" s="133"/>
      <c r="C717" s="132"/>
      <c r="D717" s="274"/>
    </row>
    <row r="718" spans="2:4" ht="15.6">
      <c r="B718" s="133"/>
      <c r="C718" s="132"/>
      <c r="D718" s="274"/>
    </row>
    <row r="719" spans="2:4" ht="15.6">
      <c r="B719" s="133"/>
      <c r="C719" s="132"/>
      <c r="D719" s="274"/>
    </row>
    <row r="720" spans="2:4" ht="15.6">
      <c r="B720" s="133"/>
      <c r="C720" s="132"/>
      <c r="D720" s="274"/>
    </row>
    <row r="721" spans="2:4" ht="15.6">
      <c r="B721" s="133"/>
      <c r="C721" s="132"/>
      <c r="D721" s="274"/>
    </row>
    <row r="722" spans="2:4" ht="15.6">
      <c r="B722" s="133"/>
      <c r="C722" s="132"/>
      <c r="D722" s="274"/>
    </row>
    <row r="723" spans="2:4" ht="15.6">
      <c r="B723" s="133"/>
      <c r="C723" s="132"/>
      <c r="D723" s="274"/>
    </row>
    <row r="724" spans="2:4" ht="15.6">
      <c r="B724" s="133"/>
      <c r="C724" s="132"/>
      <c r="D724" s="274"/>
    </row>
    <row r="725" spans="2:4" ht="15.6">
      <c r="B725" s="133"/>
      <c r="C725" s="132"/>
      <c r="D725" s="274"/>
    </row>
    <row r="726" spans="2:4" ht="15.6">
      <c r="B726" s="133"/>
      <c r="C726" s="132"/>
      <c r="D726" s="274"/>
    </row>
    <row r="727" spans="2:4" ht="15.6">
      <c r="B727" s="133"/>
      <c r="C727" s="132"/>
      <c r="D727" s="274"/>
    </row>
    <row r="728" spans="2:4" ht="15.6">
      <c r="B728" s="133"/>
      <c r="C728" s="132"/>
      <c r="D728" s="274"/>
    </row>
    <row r="729" spans="2:4" ht="15.6">
      <c r="B729" s="133"/>
      <c r="C729" s="132"/>
      <c r="D729" s="274"/>
    </row>
    <row r="730" spans="2:4" ht="15.6">
      <c r="B730" s="133"/>
      <c r="C730" s="132"/>
      <c r="D730" s="274"/>
    </row>
    <row r="731" spans="2:4" ht="15.6">
      <c r="B731" s="133"/>
      <c r="C731" s="132"/>
      <c r="D731" s="274"/>
    </row>
    <row r="732" spans="2:4" ht="15.6">
      <c r="B732" s="133"/>
      <c r="C732" s="132"/>
      <c r="D732" s="274"/>
    </row>
    <row r="733" spans="2:4" ht="15.6">
      <c r="B733" s="133"/>
      <c r="C733" s="132"/>
      <c r="D733" s="274"/>
    </row>
    <row r="734" spans="2:4" ht="15.6">
      <c r="B734" s="133"/>
      <c r="C734" s="132"/>
      <c r="D734" s="274"/>
    </row>
    <row r="735" spans="2:4" ht="15.6">
      <c r="B735" s="133"/>
      <c r="C735" s="132"/>
      <c r="D735" s="274"/>
    </row>
    <row r="736" spans="2:4" ht="15.6">
      <c r="B736" s="133"/>
      <c r="C736" s="132"/>
      <c r="D736" s="274"/>
    </row>
    <row r="737" spans="2:4" ht="15.6">
      <c r="B737" s="133"/>
      <c r="C737" s="132"/>
      <c r="D737" s="274"/>
    </row>
    <row r="738" spans="2:4" ht="15.6">
      <c r="B738" s="133"/>
      <c r="C738" s="132"/>
      <c r="D738" s="274"/>
    </row>
    <row r="739" spans="2:4" ht="15.6">
      <c r="B739" s="133"/>
      <c r="C739" s="132"/>
      <c r="D739" s="274"/>
    </row>
    <row r="740" spans="2:4" ht="15.6">
      <c r="B740" s="133"/>
      <c r="C740" s="132"/>
      <c r="D740" s="274"/>
    </row>
    <row r="741" spans="2:4" ht="15.6">
      <c r="B741" s="133"/>
      <c r="C741" s="132"/>
      <c r="D741" s="274"/>
    </row>
    <row r="742" spans="2:4" ht="15.6">
      <c r="B742" s="133"/>
      <c r="C742" s="132"/>
      <c r="D742" s="274"/>
    </row>
    <row r="743" spans="2:4" ht="15.6">
      <c r="B743" s="133"/>
      <c r="C743" s="132"/>
      <c r="D743" s="274"/>
    </row>
    <row r="744" spans="2:4" ht="15.6">
      <c r="B744" s="133"/>
      <c r="C744" s="132"/>
      <c r="D744" s="274"/>
    </row>
    <row r="745" spans="2:4" ht="15.6">
      <c r="B745" s="133"/>
      <c r="C745" s="132"/>
      <c r="D745" s="274"/>
    </row>
    <row r="746" spans="2:4" ht="15.6">
      <c r="B746" s="133"/>
      <c r="C746" s="132"/>
      <c r="D746" s="274"/>
    </row>
    <row r="747" spans="2:4" ht="15.6">
      <c r="B747" s="133"/>
      <c r="C747" s="132"/>
      <c r="D747" s="274"/>
    </row>
    <row r="748" spans="2:4" ht="15.6">
      <c r="B748" s="133"/>
      <c r="C748" s="132"/>
      <c r="D748" s="274"/>
    </row>
    <row r="749" spans="2:4" ht="15.6">
      <c r="B749" s="133"/>
      <c r="C749" s="132"/>
      <c r="D749" s="274"/>
    </row>
    <row r="750" spans="2:4" ht="15.6">
      <c r="B750" s="133"/>
      <c r="C750" s="132"/>
      <c r="D750" s="274"/>
    </row>
    <row r="751" spans="2:4" ht="15.6">
      <c r="B751" s="133"/>
      <c r="C751" s="132"/>
      <c r="D751" s="274"/>
    </row>
    <row r="752" spans="2:4" ht="15.6">
      <c r="B752" s="133"/>
      <c r="C752" s="132"/>
      <c r="D752" s="274"/>
    </row>
    <row r="753" spans="2:4" ht="15.6">
      <c r="B753" s="133"/>
      <c r="C753" s="132"/>
      <c r="D753" s="274"/>
    </row>
    <row r="754" spans="2:4" ht="15.6">
      <c r="B754" s="133"/>
      <c r="C754" s="132"/>
      <c r="D754" s="274"/>
    </row>
    <row r="755" spans="2:4" ht="15.6">
      <c r="B755" s="133"/>
      <c r="C755" s="132"/>
      <c r="D755" s="274"/>
    </row>
    <row r="756" spans="2:4" ht="15.6">
      <c r="B756" s="133"/>
      <c r="C756" s="132"/>
      <c r="D756" s="274"/>
    </row>
    <row r="757" spans="2:4" ht="15.6">
      <c r="B757" s="133"/>
      <c r="C757" s="132"/>
      <c r="D757" s="274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2FC6-C410-4277-B404-AA54C38D2D0B}">
  <dimension ref="A1:G292"/>
  <sheetViews>
    <sheetView workbookViewId="0"/>
  </sheetViews>
  <sheetFormatPr baseColWidth="10" defaultColWidth="11.44140625" defaultRowHeight="14.4"/>
  <cols>
    <col min="1" max="1" width="58.88671875" bestFit="1" customWidth="1"/>
    <col min="2" max="2" width="13.33203125" bestFit="1" customWidth="1"/>
    <col min="3" max="3" width="16.88671875" bestFit="1" customWidth="1"/>
    <col min="4" max="4" width="15.109375" bestFit="1" customWidth="1"/>
    <col min="5" max="5" width="14.5546875" customWidth="1"/>
    <col min="6" max="6" width="17.44140625" bestFit="1" customWidth="1"/>
    <col min="7" max="7" width="16.44140625" bestFit="1" customWidth="1"/>
  </cols>
  <sheetData>
    <row r="1" spans="1:7">
      <c r="A1" s="14" t="s">
        <v>6554</v>
      </c>
      <c r="B1" s="4"/>
      <c r="C1" s="91"/>
    </row>
    <row r="2" spans="1:7">
      <c r="A2" s="161" t="s">
        <v>6534</v>
      </c>
      <c r="B2" s="161" t="s">
        <v>3</v>
      </c>
      <c r="C2" s="161" t="s">
        <v>809</v>
      </c>
      <c r="D2" s="161" t="s">
        <v>812</v>
      </c>
      <c r="E2" s="161" t="s">
        <v>3742</v>
      </c>
      <c r="F2" s="161" t="s">
        <v>804</v>
      </c>
      <c r="G2" s="161" t="s">
        <v>3743</v>
      </c>
    </row>
    <row r="3" spans="1:7">
      <c r="A3" s="126" t="s">
        <v>5</v>
      </c>
      <c r="B3" s="126"/>
      <c r="C3" s="127">
        <v>150000</v>
      </c>
      <c r="D3" s="204"/>
      <c r="E3" s="204"/>
      <c r="F3" s="204"/>
      <c r="G3" s="357">
        <f>C3+D3+E3+F3</f>
        <v>150000</v>
      </c>
    </row>
    <row r="4" spans="1:7">
      <c r="A4" s="126" t="s">
        <v>7</v>
      </c>
      <c r="B4" s="126" t="s">
        <v>6</v>
      </c>
      <c r="C4" s="127">
        <v>6880000</v>
      </c>
      <c r="D4" s="204"/>
      <c r="E4" s="204"/>
      <c r="F4" s="204"/>
      <c r="G4" s="357">
        <f t="shared" ref="G4:G67" si="0">C4+D4+E4+F4</f>
        <v>6880000</v>
      </c>
    </row>
    <row r="5" spans="1:7">
      <c r="A5" s="126" t="s">
        <v>8</v>
      </c>
      <c r="B5" s="126"/>
      <c r="C5" s="127">
        <v>5000000</v>
      </c>
      <c r="D5" s="204"/>
      <c r="E5" s="204"/>
      <c r="F5" s="204"/>
      <c r="G5" s="357">
        <f t="shared" si="0"/>
        <v>5000000</v>
      </c>
    </row>
    <row r="6" spans="1:7">
      <c r="A6" s="126" t="s">
        <v>10</v>
      </c>
      <c r="B6" s="126" t="s">
        <v>9</v>
      </c>
      <c r="C6" s="127">
        <v>5852000</v>
      </c>
      <c r="D6" s="204"/>
      <c r="E6" s="204"/>
      <c r="F6" s="204"/>
      <c r="G6" s="357">
        <f t="shared" si="0"/>
        <v>5852000</v>
      </c>
    </row>
    <row r="7" spans="1:7">
      <c r="A7" s="126" t="s">
        <v>11</v>
      </c>
      <c r="B7" s="126"/>
      <c r="C7" s="127">
        <v>31000</v>
      </c>
      <c r="D7" s="204"/>
      <c r="E7" s="204"/>
      <c r="F7" s="204"/>
      <c r="G7" s="357">
        <f t="shared" si="0"/>
        <v>31000</v>
      </c>
    </row>
    <row r="8" spans="1:7">
      <c r="A8" s="126" t="s">
        <v>12</v>
      </c>
      <c r="B8" s="126"/>
      <c r="C8" s="127">
        <v>5000000</v>
      </c>
      <c r="D8" s="204"/>
      <c r="E8" s="204"/>
      <c r="F8" s="204"/>
      <c r="G8" s="357">
        <f t="shared" si="0"/>
        <v>5000000</v>
      </c>
    </row>
    <row r="9" spans="1:7">
      <c r="A9" s="126" t="s">
        <v>14</v>
      </c>
      <c r="B9" s="126" t="s">
        <v>13</v>
      </c>
      <c r="C9" s="127">
        <v>10000000</v>
      </c>
      <c r="D9" s="204"/>
      <c r="E9" s="204"/>
      <c r="F9" s="204"/>
      <c r="G9" s="357">
        <f t="shared" si="0"/>
        <v>10000000</v>
      </c>
    </row>
    <row r="10" spans="1:7">
      <c r="A10" s="126" t="s">
        <v>16</v>
      </c>
      <c r="B10" s="126" t="s">
        <v>15</v>
      </c>
      <c r="C10" s="127">
        <v>976000</v>
      </c>
      <c r="D10" s="204"/>
      <c r="F10" s="271">
        <v>15956838</v>
      </c>
      <c r="G10" s="357">
        <f t="shared" si="0"/>
        <v>16932838</v>
      </c>
    </row>
    <row r="11" spans="1:7">
      <c r="A11" s="126" t="s">
        <v>18</v>
      </c>
      <c r="B11" s="126" t="s">
        <v>17</v>
      </c>
      <c r="C11" s="127">
        <v>1000000</v>
      </c>
      <c r="D11" s="204"/>
      <c r="E11" s="204"/>
      <c r="F11" s="204"/>
      <c r="G11" s="357">
        <f t="shared" si="0"/>
        <v>1000000</v>
      </c>
    </row>
    <row r="12" spans="1:7">
      <c r="A12" s="126" t="s">
        <v>19</v>
      </c>
      <c r="B12" s="126"/>
      <c r="C12" s="127">
        <v>800000</v>
      </c>
      <c r="D12" s="204"/>
      <c r="E12" s="204"/>
      <c r="F12" s="204"/>
      <c r="G12" s="357">
        <f t="shared" si="0"/>
        <v>800000</v>
      </c>
    </row>
    <row r="13" spans="1:7">
      <c r="A13" s="126" t="s">
        <v>20</v>
      </c>
      <c r="B13" s="126"/>
      <c r="C13" s="127">
        <v>920000</v>
      </c>
      <c r="D13" s="204"/>
      <c r="E13" s="204"/>
      <c r="F13" s="204"/>
      <c r="G13" s="357">
        <f t="shared" si="0"/>
        <v>920000</v>
      </c>
    </row>
    <row r="14" spans="1:7">
      <c r="A14" s="126" t="s">
        <v>22</v>
      </c>
      <c r="B14" s="126" t="s">
        <v>21</v>
      </c>
      <c r="C14" s="127">
        <v>5000000</v>
      </c>
      <c r="D14" s="204"/>
      <c r="E14" s="204"/>
      <c r="F14" s="204"/>
      <c r="G14" s="357">
        <f t="shared" si="0"/>
        <v>5000000</v>
      </c>
    </row>
    <row r="15" spans="1:7">
      <c r="A15" s="126" t="s">
        <v>23</v>
      </c>
      <c r="B15" s="126" t="s">
        <v>17</v>
      </c>
      <c r="C15" s="127">
        <v>780000</v>
      </c>
      <c r="D15" s="204"/>
      <c r="E15" s="204"/>
      <c r="F15" s="204"/>
      <c r="G15" s="357">
        <f t="shared" si="0"/>
        <v>780000</v>
      </c>
    </row>
    <row r="16" spans="1:7">
      <c r="A16" s="126" t="s">
        <v>25</v>
      </c>
      <c r="B16" s="126" t="s">
        <v>24</v>
      </c>
      <c r="C16" s="127">
        <v>120000</v>
      </c>
      <c r="D16" s="204"/>
      <c r="E16" s="204"/>
      <c r="F16" s="204"/>
      <c r="G16" s="357">
        <f t="shared" si="0"/>
        <v>120000</v>
      </c>
    </row>
    <row r="17" spans="1:7">
      <c r="A17" s="126" t="s">
        <v>27</v>
      </c>
      <c r="B17" s="126" t="s">
        <v>26</v>
      </c>
      <c r="C17" s="127">
        <v>15000000</v>
      </c>
      <c r="D17" s="204"/>
      <c r="E17" s="204"/>
      <c r="F17" s="204"/>
      <c r="G17" s="357">
        <f t="shared" si="0"/>
        <v>15000000</v>
      </c>
    </row>
    <row r="18" spans="1:7">
      <c r="A18" s="126" t="s">
        <v>28</v>
      </c>
      <c r="B18" s="126"/>
      <c r="C18" s="127">
        <v>110000</v>
      </c>
      <c r="D18" s="204"/>
      <c r="E18" s="204"/>
      <c r="F18" s="204"/>
      <c r="G18" s="357">
        <f t="shared" si="0"/>
        <v>110000</v>
      </c>
    </row>
    <row r="19" spans="1:7">
      <c r="A19" s="126" t="s">
        <v>29</v>
      </c>
      <c r="B19" s="126"/>
      <c r="C19" s="127">
        <v>50000</v>
      </c>
      <c r="D19" s="204"/>
      <c r="E19" s="204"/>
      <c r="F19" s="204"/>
      <c r="G19" s="357">
        <f t="shared" si="0"/>
        <v>50000</v>
      </c>
    </row>
    <row r="20" spans="1:7">
      <c r="A20" s="126" t="s">
        <v>30</v>
      </c>
      <c r="B20" s="126"/>
      <c r="C20" s="127">
        <v>5000000</v>
      </c>
      <c r="D20" s="204"/>
      <c r="E20" s="204"/>
      <c r="F20" s="204"/>
      <c r="G20" s="357">
        <f t="shared" si="0"/>
        <v>5000000</v>
      </c>
    </row>
    <row r="21" spans="1:7">
      <c r="A21" s="126" t="s">
        <v>31</v>
      </c>
      <c r="B21" s="126"/>
      <c r="C21" s="127">
        <v>15050000</v>
      </c>
      <c r="D21" s="204"/>
      <c r="E21" s="204"/>
      <c r="F21" s="204"/>
      <c r="G21" s="357">
        <f t="shared" si="0"/>
        <v>15050000</v>
      </c>
    </row>
    <row r="22" spans="1:7">
      <c r="A22" s="126" t="s">
        <v>33</v>
      </c>
      <c r="B22" s="271" t="s">
        <v>32</v>
      </c>
      <c r="C22" s="127">
        <v>2384300</v>
      </c>
      <c r="D22" s="204"/>
      <c r="F22" s="271">
        <v>1210671</v>
      </c>
      <c r="G22" s="357">
        <f t="shared" si="0"/>
        <v>3594971</v>
      </c>
    </row>
    <row r="23" spans="1:7">
      <c r="A23" s="126" t="s">
        <v>35</v>
      </c>
      <c r="B23" s="126" t="s">
        <v>34</v>
      </c>
      <c r="C23" s="127">
        <v>260000</v>
      </c>
      <c r="D23" s="264">
        <v>796330723</v>
      </c>
      <c r="E23" s="204"/>
      <c r="F23" s="271">
        <v>1425814956</v>
      </c>
      <c r="G23" s="357">
        <f t="shared" si="0"/>
        <v>2222405679</v>
      </c>
    </row>
    <row r="24" spans="1:7">
      <c r="A24" s="126" t="s">
        <v>36</v>
      </c>
      <c r="B24" s="126"/>
      <c r="C24" s="127">
        <v>15800000</v>
      </c>
      <c r="D24" s="204"/>
      <c r="E24" s="204"/>
      <c r="F24" s="204"/>
      <c r="G24" s="357">
        <f t="shared" si="0"/>
        <v>15800000</v>
      </c>
    </row>
    <row r="25" spans="1:7">
      <c r="A25" s="126" t="s">
        <v>37</v>
      </c>
      <c r="B25" s="126" t="s">
        <v>17</v>
      </c>
      <c r="C25" s="127">
        <v>500000</v>
      </c>
      <c r="D25" s="204"/>
      <c r="E25" s="204"/>
      <c r="F25" s="204"/>
      <c r="G25" s="357">
        <f t="shared" si="0"/>
        <v>500000</v>
      </c>
    </row>
    <row r="26" spans="1:7">
      <c r="A26" s="126" t="s">
        <v>38</v>
      </c>
      <c r="B26" s="126"/>
      <c r="C26" s="127">
        <v>15000000</v>
      </c>
      <c r="D26" s="204"/>
      <c r="E26" s="204"/>
      <c r="F26" s="204"/>
      <c r="G26" s="357">
        <f t="shared" si="0"/>
        <v>15000000</v>
      </c>
    </row>
    <row r="27" spans="1:7">
      <c r="A27" s="126" t="s">
        <v>40</v>
      </c>
      <c r="B27" s="126" t="s">
        <v>39</v>
      </c>
      <c r="C27" s="127">
        <v>21600000</v>
      </c>
      <c r="D27" s="204"/>
      <c r="E27" s="204"/>
      <c r="F27" s="204"/>
      <c r="G27" s="357">
        <f t="shared" si="0"/>
        <v>21600000</v>
      </c>
    </row>
    <row r="28" spans="1:7">
      <c r="A28" s="126" t="s">
        <v>42</v>
      </c>
      <c r="B28" s="126" t="s">
        <v>41</v>
      </c>
      <c r="C28" s="127">
        <v>5088000</v>
      </c>
      <c r="D28" s="204"/>
      <c r="E28" s="204"/>
      <c r="F28" s="204"/>
      <c r="G28" s="357">
        <f t="shared" si="0"/>
        <v>5088000</v>
      </c>
    </row>
    <row r="29" spans="1:7">
      <c r="A29" s="126" t="s">
        <v>43</v>
      </c>
      <c r="B29" s="126"/>
      <c r="C29" s="127">
        <v>15000000</v>
      </c>
      <c r="D29" s="204"/>
      <c r="E29" s="204"/>
      <c r="F29" s="204"/>
      <c r="G29" s="357">
        <f t="shared" si="0"/>
        <v>15000000</v>
      </c>
    </row>
    <row r="30" spans="1:7">
      <c r="A30" s="126" t="s">
        <v>44</v>
      </c>
      <c r="B30" s="126" t="s">
        <v>17</v>
      </c>
      <c r="C30" s="127">
        <v>6000000</v>
      </c>
      <c r="D30" s="204"/>
      <c r="E30" s="204"/>
      <c r="F30" s="204"/>
      <c r="G30" s="357">
        <f t="shared" si="0"/>
        <v>6000000</v>
      </c>
    </row>
    <row r="31" spans="1:7">
      <c r="A31" s="126" t="s">
        <v>45</v>
      </c>
      <c r="B31" s="126"/>
      <c r="C31" s="127">
        <v>100000</v>
      </c>
      <c r="D31" s="204"/>
      <c r="E31" s="204"/>
      <c r="F31" s="204"/>
      <c r="G31" s="357">
        <f t="shared" si="0"/>
        <v>100000</v>
      </c>
    </row>
    <row r="32" spans="1:7">
      <c r="A32" s="126" t="s">
        <v>46</v>
      </c>
      <c r="B32" s="126"/>
      <c r="C32" s="127">
        <v>256000</v>
      </c>
      <c r="D32" s="204"/>
      <c r="E32" s="204"/>
      <c r="F32" s="204"/>
      <c r="G32" s="357">
        <f t="shared" si="0"/>
        <v>256000</v>
      </c>
    </row>
    <row r="33" spans="1:7">
      <c r="A33" s="126" t="s">
        <v>47</v>
      </c>
      <c r="B33" s="126"/>
      <c r="C33" s="127">
        <v>50000</v>
      </c>
      <c r="D33" s="204"/>
      <c r="E33" s="204"/>
      <c r="F33" s="204"/>
      <c r="G33" s="357">
        <f t="shared" si="0"/>
        <v>50000</v>
      </c>
    </row>
    <row r="34" spans="1:7">
      <c r="A34" s="126" t="s">
        <v>48</v>
      </c>
      <c r="B34" s="126"/>
      <c r="C34" s="127">
        <v>50000</v>
      </c>
      <c r="D34" s="204"/>
      <c r="E34" s="204"/>
      <c r="F34" s="204"/>
      <c r="G34" s="357">
        <f t="shared" si="0"/>
        <v>50000</v>
      </c>
    </row>
    <row r="35" spans="1:7">
      <c r="A35" s="126" t="s">
        <v>49</v>
      </c>
      <c r="B35" s="126"/>
      <c r="C35" s="127">
        <v>5100000</v>
      </c>
      <c r="D35" s="204"/>
      <c r="E35" s="204"/>
      <c r="F35" s="204"/>
      <c r="G35" s="357">
        <f t="shared" si="0"/>
        <v>5100000</v>
      </c>
    </row>
    <row r="36" spans="1:7">
      <c r="A36" s="126" t="s">
        <v>51</v>
      </c>
      <c r="B36" s="126" t="s">
        <v>50</v>
      </c>
      <c r="C36" s="127">
        <v>101431000</v>
      </c>
      <c r="D36" s="204"/>
      <c r="F36" s="271">
        <v>114304642</v>
      </c>
      <c r="G36" s="357">
        <f t="shared" si="0"/>
        <v>215735642</v>
      </c>
    </row>
    <row r="37" spans="1:7">
      <c r="A37" s="126" t="s">
        <v>53</v>
      </c>
      <c r="B37" s="126" t="s">
        <v>52</v>
      </c>
      <c r="C37" s="127">
        <v>5000000</v>
      </c>
      <c r="D37" s="204"/>
      <c r="E37" s="204"/>
      <c r="F37" s="204"/>
      <c r="G37" s="357">
        <f t="shared" si="0"/>
        <v>5000000</v>
      </c>
    </row>
    <row r="38" spans="1:7">
      <c r="A38" s="126" t="s">
        <v>55</v>
      </c>
      <c r="B38" s="126" t="s">
        <v>54</v>
      </c>
      <c r="C38" s="127">
        <v>600000</v>
      </c>
      <c r="D38" s="204"/>
      <c r="E38" s="204"/>
      <c r="F38" s="204"/>
      <c r="G38" s="357">
        <f t="shared" si="0"/>
        <v>600000</v>
      </c>
    </row>
    <row r="39" spans="1:7">
      <c r="A39" s="126" t="s">
        <v>56</v>
      </c>
      <c r="B39" s="126"/>
      <c r="C39" s="127">
        <v>5050000</v>
      </c>
      <c r="D39" s="204"/>
      <c r="E39" s="204"/>
      <c r="F39" s="204"/>
      <c r="G39" s="357">
        <f t="shared" si="0"/>
        <v>5050000</v>
      </c>
    </row>
    <row r="40" spans="1:7">
      <c r="A40" s="126" t="s">
        <v>57</v>
      </c>
      <c r="B40" s="126"/>
      <c r="C40" s="127">
        <v>6304000</v>
      </c>
      <c r="D40" s="204"/>
      <c r="E40" s="204"/>
      <c r="F40" s="204"/>
      <c r="G40" s="357">
        <f t="shared" si="0"/>
        <v>6304000</v>
      </c>
    </row>
    <row r="41" spans="1:7">
      <c r="A41" s="126" t="s">
        <v>58</v>
      </c>
      <c r="B41" s="126"/>
      <c r="C41" s="127">
        <v>50000</v>
      </c>
      <c r="D41" s="204"/>
      <c r="E41" s="204"/>
      <c r="F41" s="204"/>
      <c r="G41" s="357">
        <f t="shared" si="0"/>
        <v>50000</v>
      </c>
    </row>
    <row r="42" spans="1:7">
      <c r="A42" s="126" t="s">
        <v>59</v>
      </c>
      <c r="B42" s="126"/>
      <c r="C42" s="127">
        <v>5000000</v>
      </c>
      <c r="D42" s="204"/>
      <c r="E42" s="204"/>
      <c r="F42" s="204"/>
      <c r="G42" s="357">
        <f t="shared" si="0"/>
        <v>5000000</v>
      </c>
    </row>
    <row r="43" spans="1:7">
      <c r="A43" s="126" t="s">
        <v>60</v>
      </c>
      <c r="B43" s="126"/>
      <c r="C43" s="127">
        <v>50000</v>
      </c>
      <c r="D43" s="204"/>
      <c r="E43" s="204"/>
      <c r="F43" s="204"/>
      <c r="G43" s="357">
        <f t="shared" si="0"/>
        <v>50000</v>
      </c>
    </row>
    <row r="44" spans="1:7">
      <c r="A44" s="126" t="s">
        <v>61</v>
      </c>
      <c r="B44" s="126"/>
      <c r="C44" s="127">
        <v>500000</v>
      </c>
      <c r="D44" s="204"/>
      <c r="E44" s="204"/>
      <c r="F44" s="204"/>
      <c r="G44" s="357">
        <f t="shared" si="0"/>
        <v>500000</v>
      </c>
    </row>
    <row r="45" spans="1:7">
      <c r="A45" s="126" t="s">
        <v>63</v>
      </c>
      <c r="B45" s="126" t="s">
        <v>62</v>
      </c>
      <c r="C45" s="127">
        <v>5924000</v>
      </c>
      <c r="D45" s="204"/>
      <c r="E45" s="204"/>
      <c r="F45" s="204"/>
      <c r="G45" s="357">
        <f t="shared" si="0"/>
        <v>5924000</v>
      </c>
    </row>
    <row r="46" spans="1:7">
      <c r="A46" s="126" t="s">
        <v>65</v>
      </c>
      <c r="B46" s="126" t="s">
        <v>64</v>
      </c>
      <c r="C46" s="127">
        <v>9500000</v>
      </c>
      <c r="D46" s="204"/>
      <c r="E46" s="204"/>
      <c r="F46" s="204"/>
      <c r="G46" s="357">
        <f t="shared" si="0"/>
        <v>9500000</v>
      </c>
    </row>
    <row r="47" spans="1:7">
      <c r="A47" s="126" t="s">
        <v>66</v>
      </c>
      <c r="B47" s="126"/>
      <c r="C47" s="127">
        <v>11300000</v>
      </c>
      <c r="D47" s="204"/>
      <c r="E47" s="204"/>
      <c r="F47" s="204"/>
      <c r="G47" s="357">
        <f t="shared" si="0"/>
        <v>11300000</v>
      </c>
    </row>
    <row r="48" spans="1:7">
      <c r="A48" s="126" t="s">
        <v>67</v>
      </c>
      <c r="B48" s="126"/>
      <c r="C48" s="127">
        <v>50000</v>
      </c>
      <c r="D48" s="204"/>
      <c r="E48" s="204"/>
      <c r="F48" s="204"/>
      <c r="G48" s="357">
        <f t="shared" si="0"/>
        <v>50000</v>
      </c>
    </row>
    <row r="49" spans="1:7">
      <c r="A49" s="126" t="s">
        <v>69</v>
      </c>
      <c r="B49" s="126" t="s">
        <v>68</v>
      </c>
      <c r="C49" s="127">
        <v>12000000</v>
      </c>
      <c r="D49" s="204"/>
      <c r="E49" s="204"/>
      <c r="F49" s="204"/>
      <c r="G49" s="357">
        <f t="shared" si="0"/>
        <v>12000000</v>
      </c>
    </row>
    <row r="50" spans="1:7">
      <c r="A50" s="126" t="s">
        <v>70</v>
      </c>
      <c r="B50" s="126"/>
      <c r="C50" s="127">
        <v>184000</v>
      </c>
      <c r="D50" s="204"/>
      <c r="E50" s="204"/>
      <c r="F50" s="204"/>
      <c r="G50" s="357">
        <f t="shared" si="0"/>
        <v>184000</v>
      </c>
    </row>
    <row r="51" spans="1:7">
      <c r="A51" s="126" t="s">
        <v>71</v>
      </c>
      <c r="B51" s="126"/>
      <c r="C51" s="127">
        <v>500000</v>
      </c>
      <c r="D51" s="204"/>
      <c r="E51" s="204"/>
      <c r="F51" s="204"/>
      <c r="G51" s="357">
        <f t="shared" si="0"/>
        <v>500000</v>
      </c>
    </row>
    <row r="52" spans="1:7">
      <c r="A52" s="126" t="s">
        <v>72</v>
      </c>
      <c r="B52" s="126"/>
      <c r="C52" s="127">
        <v>6500000</v>
      </c>
      <c r="D52" s="204"/>
      <c r="E52" s="204"/>
      <c r="F52" s="204"/>
      <c r="G52" s="357">
        <f t="shared" si="0"/>
        <v>6500000</v>
      </c>
    </row>
    <row r="53" spans="1:7">
      <c r="A53" s="126" t="s">
        <v>73</v>
      </c>
      <c r="B53" s="126"/>
      <c r="C53" s="127">
        <v>1600000</v>
      </c>
      <c r="D53" s="204"/>
      <c r="E53" s="204"/>
      <c r="F53" s="204"/>
      <c r="G53" s="357">
        <f t="shared" si="0"/>
        <v>1600000</v>
      </c>
    </row>
    <row r="54" spans="1:7">
      <c r="A54" s="126" t="s">
        <v>74</v>
      </c>
      <c r="B54" s="126"/>
      <c r="C54" s="127">
        <v>345000</v>
      </c>
      <c r="D54" s="204"/>
      <c r="E54" s="204"/>
      <c r="F54" s="204"/>
      <c r="G54" s="357">
        <f t="shared" si="0"/>
        <v>345000</v>
      </c>
    </row>
    <row r="55" spans="1:7">
      <c r="A55" s="126" t="s">
        <v>75</v>
      </c>
      <c r="B55" s="126"/>
      <c r="C55" s="127">
        <v>50000</v>
      </c>
      <c r="D55" s="204"/>
      <c r="E55" s="204"/>
      <c r="F55" s="204"/>
      <c r="G55" s="357">
        <f t="shared" si="0"/>
        <v>50000</v>
      </c>
    </row>
    <row r="56" spans="1:7">
      <c r="A56" s="126" t="s">
        <v>77</v>
      </c>
      <c r="B56" s="126" t="s">
        <v>76</v>
      </c>
      <c r="C56" s="127">
        <v>13375540</v>
      </c>
      <c r="D56" s="204"/>
      <c r="F56" s="271">
        <v>14059890</v>
      </c>
      <c r="G56" s="357">
        <f t="shared" si="0"/>
        <v>27435430</v>
      </c>
    </row>
    <row r="57" spans="1:7">
      <c r="A57" s="126" t="s">
        <v>78</v>
      </c>
      <c r="B57" s="126"/>
      <c r="C57" s="127">
        <v>50000</v>
      </c>
      <c r="D57" s="204"/>
      <c r="E57" s="204"/>
      <c r="F57" s="204"/>
      <c r="G57" s="357">
        <f t="shared" si="0"/>
        <v>50000</v>
      </c>
    </row>
    <row r="58" spans="1:7">
      <c r="A58" s="126" t="s">
        <v>79</v>
      </c>
      <c r="B58" s="126"/>
      <c r="C58" s="127">
        <v>50000</v>
      </c>
      <c r="D58" s="204"/>
      <c r="E58" s="204"/>
      <c r="F58" s="204"/>
      <c r="G58" s="357">
        <f t="shared" si="0"/>
        <v>50000</v>
      </c>
    </row>
    <row r="59" spans="1:7">
      <c r="A59" s="126" t="s">
        <v>81</v>
      </c>
      <c r="B59" s="126" t="s">
        <v>80</v>
      </c>
      <c r="C59" s="127">
        <v>1545000</v>
      </c>
      <c r="D59" s="204"/>
      <c r="E59" s="204"/>
      <c r="F59" s="204"/>
      <c r="G59" s="357">
        <f t="shared" si="0"/>
        <v>1545000</v>
      </c>
    </row>
    <row r="60" spans="1:7">
      <c r="A60" s="126" t="s">
        <v>82</v>
      </c>
      <c r="B60" s="126"/>
      <c r="C60" s="127">
        <v>1000000</v>
      </c>
      <c r="D60" s="204"/>
      <c r="E60" s="204"/>
      <c r="F60" s="204"/>
      <c r="G60" s="357">
        <f t="shared" si="0"/>
        <v>1000000</v>
      </c>
    </row>
    <row r="61" spans="1:7">
      <c r="A61" s="126" t="s">
        <v>84</v>
      </c>
      <c r="B61" s="126" t="s">
        <v>83</v>
      </c>
      <c r="C61" s="127">
        <v>80000</v>
      </c>
      <c r="D61" s="204"/>
      <c r="F61" s="271">
        <v>2433193</v>
      </c>
      <c r="G61" s="357">
        <f t="shared" si="0"/>
        <v>2513193</v>
      </c>
    </row>
    <row r="62" spans="1:7">
      <c r="A62" s="126" t="s">
        <v>85</v>
      </c>
      <c r="B62" s="126"/>
      <c r="C62" s="127">
        <v>5000000</v>
      </c>
      <c r="D62" s="204"/>
      <c r="E62" s="204"/>
      <c r="F62" s="204"/>
      <c r="G62" s="357">
        <f t="shared" si="0"/>
        <v>5000000</v>
      </c>
    </row>
    <row r="63" spans="1:7">
      <c r="A63" s="126" t="s">
        <v>87</v>
      </c>
      <c r="B63" s="126" t="s">
        <v>86</v>
      </c>
      <c r="C63" s="127">
        <v>3370000</v>
      </c>
      <c r="D63" s="204"/>
      <c r="E63" s="204"/>
      <c r="F63" s="204"/>
      <c r="G63" s="357">
        <f t="shared" si="0"/>
        <v>3370000</v>
      </c>
    </row>
    <row r="64" spans="1:7">
      <c r="A64" s="126" t="s">
        <v>89</v>
      </c>
      <c r="B64" s="126" t="s">
        <v>88</v>
      </c>
      <c r="C64" s="127">
        <v>1929000</v>
      </c>
      <c r="D64" s="204"/>
      <c r="F64" s="271">
        <v>5415354</v>
      </c>
      <c r="G64" s="357">
        <f t="shared" si="0"/>
        <v>7344354</v>
      </c>
    </row>
    <row r="65" spans="1:7">
      <c r="A65" s="126" t="s">
        <v>91</v>
      </c>
      <c r="B65" s="126" t="s">
        <v>90</v>
      </c>
      <c r="C65" s="127">
        <v>250000</v>
      </c>
      <c r="D65" s="204"/>
      <c r="E65" s="204"/>
      <c r="F65" s="204"/>
      <c r="G65" s="357">
        <f t="shared" si="0"/>
        <v>250000</v>
      </c>
    </row>
    <row r="66" spans="1:7">
      <c r="A66" s="126" t="s">
        <v>93</v>
      </c>
      <c r="B66" s="126" t="s">
        <v>92</v>
      </c>
      <c r="C66" s="127">
        <v>31925000</v>
      </c>
      <c r="D66" s="204"/>
      <c r="F66" s="271">
        <v>1577948</v>
      </c>
      <c r="G66" s="357">
        <f t="shared" si="0"/>
        <v>33502948</v>
      </c>
    </row>
    <row r="67" spans="1:7">
      <c r="A67" s="126" t="s">
        <v>94</v>
      </c>
      <c r="B67" s="126"/>
      <c r="C67" s="127">
        <v>50000</v>
      </c>
      <c r="D67" s="204"/>
      <c r="E67" s="204"/>
      <c r="F67" s="204"/>
      <c r="G67" s="357">
        <f t="shared" si="0"/>
        <v>50000</v>
      </c>
    </row>
    <row r="68" spans="1:7">
      <c r="A68" s="126" t="s">
        <v>95</v>
      </c>
      <c r="B68" s="126"/>
      <c r="C68" s="127">
        <v>1305000</v>
      </c>
      <c r="D68" s="204"/>
      <c r="E68" s="204"/>
      <c r="F68" s="204"/>
      <c r="G68" s="357">
        <f t="shared" ref="G68:G131" si="1">C68+D68+E68+F68</f>
        <v>1305000</v>
      </c>
    </row>
    <row r="69" spans="1:7">
      <c r="A69" s="126" t="s">
        <v>97</v>
      </c>
      <c r="B69" s="126" t="s">
        <v>96</v>
      </c>
      <c r="C69" s="127">
        <v>5000000</v>
      </c>
      <c r="D69" s="204"/>
      <c r="E69" s="204"/>
      <c r="F69" s="204"/>
      <c r="G69" s="357">
        <f t="shared" si="1"/>
        <v>5000000</v>
      </c>
    </row>
    <row r="70" spans="1:7">
      <c r="A70" s="126" t="s">
        <v>99</v>
      </c>
      <c r="B70" s="126" t="s">
        <v>98</v>
      </c>
      <c r="C70" s="127">
        <v>18000000</v>
      </c>
      <c r="D70" s="204"/>
      <c r="E70" s="204"/>
      <c r="F70" s="204"/>
      <c r="G70" s="357">
        <f t="shared" si="1"/>
        <v>18000000</v>
      </c>
    </row>
    <row r="71" spans="1:7">
      <c r="A71" s="126" t="s">
        <v>100</v>
      </c>
      <c r="B71" s="126"/>
      <c r="C71" s="127">
        <v>50000</v>
      </c>
      <c r="D71" s="204"/>
      <c r="E71" s="204"/>
      <c r="F71" s="204"/>
      <c r="G71" s="357">
        <f t="shared" si="1"/>
        <v>50000</v>
      </c>
    </row>
    <row r="72" spans="1:7">
      <c r="A72" s="126" t="s">
        <v>101</v>
      </c>
      <c r="B72" s="126"/>
      <c r="C72" s="127">
        <v>5050000</v>
      </c>
      <c r="D72" s="204"/>
      <c r="E72" s="204"/>
      <c r="F72" s="204"/>
      <c r="G72" s="357">
        <f t="shared" si="1"/>
        <v>5050000</v>
      </c>
    </row>
    <row r="73" spans="1:7">
      <c r="A73" s="126" t="s">
        <v>102</v>
      </c>
      <c r="B73" s="126"/>
      <c r="C73" s="127">
        <v>11000000</v>
      </c>
      <c r="D73" s="204"/>
      <c r="E73" s="204"/>
      <c r="F73" s="204"/>
      <c r="G73" s="357">
        <f t="shared" si="1"/>
        <v>11000000</v>
      </c>
    </row>
    <row r="74" spans="1:7">
      <c r="A74" s="126" t="s">
        <v>103</v>
      </c>
      <c r="B74" s="126"/>
      <c r="C74" s="127">
        <v>31709000</v>
      </c>
      <c r="D74" s="204"/>
      <c r="E74" s="204"/>
      <c r="F74" s="204"/>
      <c r="G74" s="357">
        <f t="shared" si="1"/>
        <v>31709000</v>
      </c>
    </row>
    <row r="75" spans="1:7">
      <c r="A75" s="126" t="s">
        <v>104</v>
      </c>
      <c r="B75" s="126"/>
      <c r="C75" s="127">
        <v>38100000</v>
      </c>
      <c r="D75" s="204"/>
      <c r="E75" s="204"/>
      <c r="F75" s="204"/>
      <c r="G75" s="357">
        <f t="shared" si="1"/>
        <v>38100000</v>
      </c>
    </row>
    <row r="76" spans="1:7">
      <c r="A76" s="126" t="s">
        <v>105</v>
      </c>
      <c r="B76" s="126"/>
      <c r="C76" s="127">
        <v>471200</v>
      </c>
      <c r="D76" s="204"/>
      <c r="E76" s="204"/>
      <c r="F76" s="204"/>
      <c r="G76" s="357">
        <f t="shared" si="1"/>
        <v>471200</v>
      </c>
    </row>
    <row r="77" spans="1:7">
      <c r="A77" s="126" t="s">
        <v>106</v>
      </c>
      <c r="B77" s="126"/>
      <c r="C77" s="127">
        <v>20000000</v>
      </c>
      <c r="D77" s="204"/>
      <c r="E77" s="204"/>
      <c r="F77" s="204"/>
      <c r="G77" s="357">
        <f t="shared" si="1"/>
        <v>20000000</v>
      </c>
    </row>
    <row r="78" spans="1:7">
      <c r="A78" s="126" t="s">
        <v>107</v>
      </c>
      <c r="B78" s="126"/>
      <c r="C78" s="127">
        <v>50000</v>
      </c>
      <c r="D78" s="204"/>
      <c r="E78" s="204"/>
      <c r="F78" s="204"/>
      <c r="G78" s="357">
        <f t="shared" si="1"/>
        <v>50000</v>
      </c>
    </row>
    <row r="79" spans="1:7">
      <c r="A79" s="126" t="s">
        <v>109</v>
      </c>
      <c r="B79" s="126" t="s">
        <v>108</v>
      </c>
      <c r="C79" s="127">
        <v>1500000</v>
      </c>
      <c r="D79" s="204"/>
      <c r="F79" s="271">
        <v>75000</v>
      </c>
      <c r="G79" s="357">
        <f t="shared" si="1"/>
        <v>1575000</v>
      </c>
    </row>
    <row r="80" spans="1:7">
      <c r="A80" s="126" t="s">
        <v>110</v>
      </c>
      <c r="B80" s="126"/>
      <c r="C80" s="127">
        <v>5000000</v>
      </c>
      <c r="D80" s="204"/>
      <c r="E80" s="204"/>
      <c r="F80" s="204"/>
      <c r="G80" s="357">
        <f t="shared" si="1"/>
        <v>5000000</v>
      </c>
    </row>
    <row r="81" spans="1:7">
      <c r="A81" s="126" t="s">
        <v>111</v>
      </c>
      <c r="B81" s="126"/>
      <c r="C81" s="127">
        <v>50000</v>
      </c>
      <c r="D81" s="204"/>
      <c r="E81" s="204"/>
      <c r="F81" s="204"/>
      <c r="G81" s="357">
        <f t="shared" si="1"/>
        <v>50000</v>
      </c>
    </row>
    <row r="82" spans="1:7">
      <c r="A82" s="126" t="s">
        <v>113</v>
      </c>
      <c r="B82" s="126" t="s">
        <v>112</v>
      </c>
      <c r="C82" s="127">
        <v>50000</v>
      </c>
      <c r="D82" s="204"/>
      <c r="E82" s="204"/>
      <c r="F82" s="204"/>
      <c r="G82" s="357">
        <f t="shared" si="1"/>
        <v>50000</v>
      </c>
    </row>
    <row r="83" spans="1:7">
      <c r="A83" s="126" t="s">
        <v>114</v>
      </c>
      <c r="B83" s="126"/>
      <c r="C83" s="127">
        <v>1000000</v>
      </c>
      <c r="D83" s="204"/>
      <c r="E83" s="204"/>
      <c r="F83" s="204"/>
      <c r="G83" s="357">
        <f t="shared" si="1"/>
        <v>1000000</v>
      </c>
    </row>
    <row r="84" spans="1:7">
      <c r="A84" s="126" t="s">
        <v>115</v>
      </c>
      <c r="B84" s="126"/>
      <c r="C84" s="127">
        <v>50000</v>
      </c>
      <c r="D84" s="204"/>
      <c r="E84" s="204"/>
      <c r="F84" s="204"/>
      <c r="G84" s="357">
        <f t="shared" si="1"/>
        <v>50000</v>
      </c>
    </row>
    <row r="85" spans="1:7">
      <c r="A85" s="126" t="s">
        <v>116</v>
      </c>
      <c r="B85" s="126"/>
      <c r="C85" s="127">
        <v>5000000</v>
      </c>
      <c r="D85" s="204"/>
      <c r="E85" s="204"/>
      <c r="F85" s="204"/>
      <c r="G85" s="357">
        <f t="shared" si="1"/>
        <v>5000000</v>
      </c>
    </row>
    <row r="86" spans="1:7">
      <c r="A86" s="126" t="s">
        <v>118</v>
      </c>
      <c r="B86" s="126" t="s">
        <v>117</v>
      </c>
      <c r="C86" s="127">
        <v>7000000</v>
      </c>
      <c r="D86" s="204"/>
      <c r="E86" s="204"/>
      <c r="F86" s="204"/>
      <c r="G86" s="357">
        <f t="shared" si="1"/>
        <v>7000000</v>
      </c>
    </row>
    <row r="87" spans="1:7">
      <c r="A87" s="126" t="s">
        <v>120</v>
      </c>
      <c r="B87" s="126" t="s">
        <v>119</v>
      </c>
      <c r="C87" s="127">
        <v>1485000</v>
      </c>
      <c r="D87" s="204"/>
      <c r="E87" s="204"/>
      <c r="F87" s="204"/>
      <c r="G87" s="357">
        <f t="shared" si="1"/>
        <v>1485000</v>
      </c>
    </row>
    <row r="88" spans="1:7">
      <c r="A88" s="126" t="s">
        <v>121</v>
      </c>
      <c r="B88" s="126"/>
      <c r="C88" s="127">
        <v>5000000</v>
      </c>
      <c r="D88" s="204"/>
      <c r="E88" s="204"/>
      <c r="F88" s="204"/>
      <c r="G88" s="357">
        <f t="shared" si="1"/>
        <v>5000000</v>
      </c>
    </row>
    <row r="89" spans="1:7">
      <c r="A89" s="126" t="s">
        <v>122</v>
      </c>
      <c r="B89" s="126"/>
      <c r="C89" s="127">
        <v>5112000</v>
      </c>
      <c r="D89" s="204"/>
      <c r="E89" s="204"/>
      <c r="F89" s="204"/>
      <c r="G89" s="357">
        <f t="shared" si="1"/>
        <v>5112000</v>
      </c>
    </row>
    <row r="90" spans="1:7">
      <c r="A90" s="126" t="s">
        <v>123</v>
      </c>
      <c r="B90" s="126"/>
      <c r="C90" s="127">
        <v>4100000</v>
      </c>
      <c r="D90" s="204"/>
      <c r="E90" s="204"/>
      <c r="F90" s="204"/>
      <c r="G90" s="357">
        <f t="shared" si="1"/>
        <v>4100000</v>
      </c>
    </row>
    <row r="91" spans="1:7">
      <c r="A91" s="126" t="s">
        <v>124</v>
      </c>
      <c r="B91" s="126"/>
      <c r="C91" s="127">
        <v>500000</v>
      </c>
      <c r="D91" s="204"/>
      <c r="E91" s="204"/>
      <c r="F91" s="204"/>
      <c r="G91" s="357">
        <f t="shared" si="1"/>
        <v>500000</v>
      </c>
    </row>
    <row r="92" spans="1:7">
      <c r="A92" s="126" t="s">
        <v>126</v>
      </c>
      <c r="B92" s="126" t="s">
        <v>125</v>
      </c>
      <c r="C92" s="127">
        <v>16996000</v>
      </c>
      <c r="D92" s="204"/>
      <c r="E92" s="204"/>
      <c r="F92" s="204"/>
      <c r="G92" s="357">
        <f t="shared" si="1"/>
        <v>16996000</v>
      </c>
    </row>
    <row r="93" spans="1:7">
      <c r="A93" s="126" t="s">
        <v>128</v>
      </c>
      <c r="B93" s="126" t="s">
        <v>127</v>
      </c>
      <c r="C93" s="127">
        <v>6220000</v>
      </c>
      <c r="D93" s="204"/>
      <c r="E93" s="204"/>
      <c r="F93" s="204"/>
      <c r="G93" s="357">
        <f t="shared" si="1"/>
        <v>6220000</v>
      </c>
    </row>
    <row r="94" spans="1:7">
      <c r="A94" s="126" t="s">
        <v>130</v>
      </c>
      <c r="B94" s="126" t="s">
        <v>129</v>
      </c>
      <c r="C94" s="127">
        <v>15050000</v>
      </c>
      <c r="D94" s="204"/>
      <c r="E94" s="204"/>
      <c r="F94" s="204"/>
      <c r="G94" s="357">
        <f t="shared" si="1"/>
        <v>15050000</v>
      </c>
    </row>
    <row r="95" spans="1:7">
      <c r="A95" s="126" t="s">
        <v>131</v>
      </c>
      <c r="B95" s="126"/>
      <c r="C95" s="127">
        <v>630000</v>
      </c>
      <c r="D95" s="204"/>
      <c r="E95" s="204"/>
      <c r="F95" s="204"/>
      <c r="G95" s="357">
        <f t="shared" si="1"/>
        <v>630000</v>
      </c>
    </row>
    <row r="96" spans="1:7">
      <c r="A96" s="126" t="s">
        <v>133</v>
      </c>
      <c r="B96" s="126" t="s">
        <v>132</v>
      </c>
      <c r="C96" s="127">
        <v>4334500</v>
      </c>
      <c r="D96" s="204"/>
      <c r="E96" s="204"/>
      <c r="F96" s="204"/>
      <c r="G96" s="357">
        <f t="shared" si="1"/>
        <v>4334500</v>
      </c>
    </row>
    <row r="97" spans="1:7">
      <c r="A97" s="126" t="s">
        <v>134</v>
      </c>
      <c r="B97" s="126"/>
      <c r="C97" s="127">
        <v>5000000</v>
      </c>
      <c r="D97" s="204"/>
      <c r="E97" s="204"/>
      <c r="F97" s="204"/>
      <c r="G97" s="357">
        <f t="shared" si="1"/>
        <v>5000000</v>
      </c>
    </row>
    <row r="98" spans="1:7">
      <c r="A98" s="126" t="s">
        <v>136</v>
      </c>
      <c r="B98" s="126" t="s">
        <v>135</v>
      </c>
      <c r="C98" s="127">
        <v>5000000</v>
      </c>
      <c r="D98" s="204"/>
      <c r="E98" s="204"/>
      <c r="F98" s="204"/>
      <c r="G98" s="357">
        <f t="shared" si="1"/>
        <v>5000000</v>
      </c>
    </row>
    <row r="99" spans="1:7">
      <c r="A99" s="126" t="s">
        <v>138</v>
      </c>
      <c r="B99" s="126" t="s">
        <v>137</v>
      </c>
      <c r="C99" s="127">
        <v>5000000</v>
      </c>
      <c r="D99" s="204"/>
      <c r="E99" s="204"/>
      <c r="F99" s="204"/>
      <c r="G99" s="357">
        <f t="shared" si="1"/>
        <v>5000000</v>
      </c>
    </row>
    <row r="100" spans="1:7">
      <c r="A100" s="126" t="s">
        <v>139</v>
      </c>
      <c r="B100" s="126"/>
      <c r="C100" s="127">
        <v>7100000</v>
      </c>
      <c r="D100" s="204"/>
      <c r="E100" s="204"/>
      <c r="F100" s="204"/>
      <c r="G100" s="357">
        <f t="shared" si="1"/>
        <v>7100000</v>
      </c>
    </row>
    <row r="101" spans="1:7">
      <c r="A101" s="126" t="s">
        <v>140</v>
      </c>
      <c r="B101" s="126"/>
      <c r="C101" s="127">
        <v>5000000</v>
      </c>
      <c r="D101" s="204"/>
      <c r="E101" s="204"/>
      <c r="F101" s="204"/>
      <c r="G101" s="357">
        <f t="shared" si="1"/>
        <v>5000000</v>
      </c>
    </row>
    <row r="102" spans="1:7">
      <c r="A102" s="126" t="s">
        <v>141</v>
      </c>
      <c r="B102" s="126" t="s">
        <v>17</v>
      </c>
      <c r="C102" s="127">
        <v>10000000</v>
      </c>
      <c r="D102" s="204"/>
      <c r="E102" s="204"/>
      <c r="F102" s="204"/>
      <c r="G102" s="357">
        <f t="shared" si="1"/>
        <v>10000000</v>
      </c>
    </row>
    <row r="103" spans="1:7">
      <c r="A103" s="126" t="s">
        <v>142</v>
      </c>
      <c r="B103" s="126"/>
      <c r="C103" s="127">
        <v>15600000</v>
      </c>
      <c r="D103" s="204"/>
      <c r="E103" s="204"/>
      <c r="F103" s="204"/>
      <c r="G103" s="357">
        <f t="shared" si="1"/>
        <v>15600000</v>
      </c>
    </row>
    <row r="104" spans="1:7">
      <c r="A104" s="126" t="s">
        <v>144</v>
      </c>
      <c r="B104" s="126" t="s">
        <v>143</v>
      </c>
      <c r="C104" s="127">
        <v>625000</v>
      </c>
      <c r="D104" s="204"/>
      <c r="E104" s="204"/>
      <c r="F104" s="204"/>
      <c r="G104" s="357">
        <f t="shared" si="1"/>
        <v>625000</v>
      </c>
    </row>
    <row r="105" spans="1:7">
      <c r="A105" s="126" t="s">
        <v>145</v>
      </c>
      <c r="B105" s="126"/>
      <c r="C105" s="127">
        <v>150000</v>
      </c>
      <c r="D105" s="204"/>
      <c r="E105" s="204"/>
      <c r="F105" s="204"/>
      <c r="G105" s="357">
        <f t="shared" si="1"/>
        <v>150000</v>
      </c>
    </row>
    <row r="106" spans="1:7">
      <c r="A106" s="126" t="s">
        <v>146</v>
      </c>
      <c r="B106" s="126" t="s">
        <v>17</v>
      </c>
      <c r="C106" s="127">
        <v>5000000</v>
      </c>
      <c r="D106" s="204"/>
      <c r="E106" s="204"/>
      <c r="F106" s="204"/>
      <c r="G106" s="357">
        <f t="shared" si="1"/>
        <v>5000000</v>
      </c>
    </row>
    <row r="107" spans="1:7">
      <c r="A107" s="126" t="s">
        <v>147</v>
      </c>
      <c r="B107" s="126"/>
      <c r="C107" s="127">
        <v>400000</v>
      </c>
      <c r="D107" s="204"/>
      <c r="E107" s="204"/>
      <c r="F107" s="204"/>
      <c r="G107" s="357">
        <f t="shared" si="1"/>
        <v>400000</v>
      </c>
    </row>
    <row r="108" spans="1:7">
      <c r="A108" s="126" t="s">
        <v>149</v>
      </c>
      <c r="B108" s="126" t="s">
        <v>148</v>
      </c>
      <c r="C108" s="127">
        <v>8019515</v>
      </c>
      <c r="D108" s="204"/>
      <c r="F108" s="271">
        <v>46230298</v>
      </c>
      <c r="G108" s="357">
        <f t="shared" si="1"/>
        <v>54249813</v>
      </c>
    </row>
    <row r="109" spans="1:7">
      <c r="A109" s="126" t="s">
        <v>151</v>
      </c>
      <c r="B109" s="126" t="s">
        <v>150</v>
      </c>
      <c r="C109" s="127">
        <v>7374544</v>
      </c>
      <c r="D109" s="204"/>
      <c r="E109" s="204"/>
      <c r="F109" s="204"/>
      <c r="G109" s="357">
        <f t="shared" si="1"/>
        <v>7374544</v>
      </c>
    </row>
    <row r="110" spans="1:7">
      <c r="A110" s="126" t="s">
        <v>152</v>
      </c>
      <c r="B110" s="126"/>
      <c r="C110" s="127">
        <v>600000</v>
      </c>
      <c r="D110" s="204"/>
      <c r="E110" s="204"/>
      <c r="F110" s="204"/>
      <c r="G110" s="357">
        <f t="shared" si="1"/>
        <v>600000</v>
      </c>
    </row>
    <row r="111" spans="1:7">
      <c r="A111" s="126" t="s">
        <v>153</v>
      </c>
      <c r="B111" s="126" t="s">
        <v>17</v>
      </c>
      <c r="C111" s="127">
        <v>100000</v>
      </c>
      <c r="D111" s="204"/>
      <c r="E111" s="204"/>
      <c r="F111" s="204"/>
      <c r="G111" s="357">
        <f t="shared" si="1"/>
        <v>100000</v>
      </c>
    </row>
    <row r="112" spans="1:7">
      <c r="A112" s="126" t="s">
        <v>155</v>
      </c>
      <c r="B112" s="126" t="s">
        <v>154</v>
      </c>
      <c r="C112" s="127">
        <v>1712000</v>
      </c>
      <c r="D112" s="204"/>
      <c r="E112" s="204"/>
      <c r="F112" s="204"/>
      <c r="G112" s="357">
        <f t="shared" si="1"/>
        <v>1712000</v>
      </c>
    </row>
    <row r="113" spans="1:7">
      <c r="A113" s="126" t="s">
        <v>156</v>
      </c>
      <c r="B113" s="126"/>
      <c r="C113" s="127">
        <v>5350000</v>
      </c>
      <c r="D113" s="204"/>
      <c r="E113" s="204"/>
      <c r="F113" s="204"/>
      <c r="G113" s="357">
        <f t="shared" si="1"/>
        <v>5350000</v>
      </c>
    </row>
    <row r="114" spans="1:7">
      <c r="A114" s="126" t="s">
        <v>157</v>
      </c>
      <c r="B114" s="126"/>
      <c r="C114" s="127">
        <v>50000</v>
      </c>
      <c r="D114" s="204"/>
      <c r="E114" s="204"/>
      <c r="F114" s="204"/>
      <c r="G114" s="357">
        <f t="shared" si="1"/>
        <v>50000</v>
      </c>
    </row>
    <row r="115" spans="1:7">
      <c r="A115" s="126" t="s">
        <v>158</v>
      </c>
      <c r="B115" s="126"/>
      <c r="C115" s="127">
        <v>5050000</v>
      </c>
      <c r="D115" s="204"/>
      <c r="E115" s="204"/>
      <c r="F115" s="204"/>
      <c r="G115" s="357">
        <f t="shared" si="1"/>
        <v>5050000</v>
      </c>
    </row>
    <row r="116" spans="1:7">
      <c r="A116" s="126" t="s">
        <v>160</v>
      </c>
      <c r="B116" s="126" t="s">
        <v>159</v>
      </c>
      <c r="C116" s="127">
        <v>5617500</v>
      </c>
      <c r="D116" s="204"/>
      <c r="E116" s="204"/>
      <c r="F116" s="204"/>
      <c r="G116" s="357">
        <f t="shared" si="1"/>
        <v>5617500</v>
      </c>
    </row>
    <row r="117" spans="1:7">
      <c r="A117" s="126" t="s">
        <v>161</v>
      </c>
      <c r="B117" s="126"/>
      <c r="C117" s="127">
        <v>5000000</v>
      </c>
      <c r="D117" s="204"/>
      <c r="E117" s="204"/>
      <c r="F117" s="204"/>
      <c r="G117" s="357">
        <f t="shared" si="1"/>
        <v>5000000</v>
      </c>
    </row>
    <row r="118" spans="1:7">
      <c r="A118" s="126" t="s">
        <v>162</v>
      </c>
      <c r="B118" s="126"/>
      <c r="C118" s="127">
        <v>15000000</v>
      </c>
      <c r="D118" s="204"/>
      <c r="E118" s="204"/>
      <c r="F118" s="204"/>
      <c r="G118" s="357">
        <f t="shared" si="1"/>
        <v>15000000</v>
      </c>
    </row>
    <row r="119" spans="1:7">
      <c r="A119" s="126" t="s">
        <v>164</v>
      </c>
      <c r="B119" s="126" t="s">
        <v>163</v>
      </c>
      <c r="C119" s="127">
        <v>1500000</v>
      </c>
      <c r="D119" s="204"/>
      <c r="E119" s="204"/>
      <c r="F119" s="204"/>
      <c r="G119" s="357">
        <f t="shared" si="1"/>
        <v>1500000</v>
      </c>
    </row>
    <row r="120" spans="1:7">
      <c r="A120" s="126" t="s">
        <v>165</v>
      </c>
      <c r="B120" s="126"/>
      <c r="C120" s="127">
        <v>50000</v>
      </c>
      <c r="D120" s="204"/>
      <c r="E120" s="204"/>
      <c r="F120" s="204"/>
      <c r="G120" s="357">
        <f t="shared" si="1"/>
        <v>50000</v>
      </c>
    </row>
    <row r="121" spans="1:7">
      <c r="A121" s="126" t="s">
        <v>167</v>
      </c>
      <c r="B121" s="126" t="s">
        <v>166</v>
      </c>
      <c r="C121" s="127">
        <v>850000</v>
      </c>
      <c r="D121" s="204"/>
      <c r="E121" s="204"/>
      <c r="F121" s="204"/>
      <c r="G121" s="357">
        <f t="shared" si="1"/>
        <v>850000</v>
      </c>
    </row>
    <row r="122" spans="1:7">
      <c r="A122" s="126" t="s">
        <v>168</v>
      </c>
      <c r="B122" s="126"/>
      <c r="C122" s="127">
        <v>400000</v>
      </c>
      <c r="D122" s="204"/>
      <c r="E122" s="204"/>
      <c r="F122" s="204"/>
      <c r="G122" s="357">
        <f t="shared" si="1"/>
        <v>400000</v>
      </c>
    </row>
    <row r="123" spans="1:7">
      <c r="A123" s="126" t="s">
        <v>169</v>
      </c>
      <c r="B123" s="126"/>
      <c r="C123" s="127">
        <v>50000</v>
      </c>
      <c r="D123" s="204"/>
      <c r="E123" s="204"/>
      <c r="F123" s="204"/>
      <c r="G123" s="357">
        <f t="shared" si="1"/>
        <v>50000</v>
      </c>
    </row>
    <row r="124" spans="1:7">
      <c r="A124" s="126" t="s">
        <v>170</v>
      </c>
      <c r="B124" s="126"/>
      <c r="C124" s="127">
        <v>5000000</v>
      </c>
      <c r="D124" s="204"/>
      <c r="E124" s="204"/>
      <c r="F124" s="204"/>
      <c r="G124" s="357">
        <f t="shared" si="1"/>
        <v>5000000</v>
      </c>
    </row>
    <row r="125" spans="1:7">
      <c r="A125" s="126" t="s">
        <v>171</v>
      </c>
      <c r="B125" s="126"/>
      <c r="C125" s="127">
        <v>5620000</v>
      </c>
      <c r="D125" s="204"/>
      <c r="E125" s="204"/>
      <c r="F125" s="204"/>
      <c r="G125" s="357">
        <f t="shared" si="1"/>
        <v>5620000</v>
      </c>
    </row>
    <row r="126" spans="1:7">
      <c r="A126" s="126" t="s">
        <v>172</v>
      </c>
      <c r="B126" s="126"/>
      <c r="C126" s="127">
        <v>5050000</v>
      </c>
      <c r="D126" s="204"/>
      <c r="E126" s="204"/>
      <c r="F126" s="204"/>
      <c r="G126" s="357">
        <f t="shared" si="1"/>
        <v>5050000</v>
      </c>
    </row>
    <row r="127" spans="1:7">
      <c r="A127" s="126" t="s">
        <v>173</v>
      </c>
      <c r="B127" s="126"/>
      <c r="C127" s="127">
        <v>180000</v>
      </c>
      <c r="D127" s="204"/>
      <c r="E127" s="204"/>
      <c r="F127" s="204"/>
      <c r="G127" s="357">
        <f t="shared" si="1"/>
        <v>180000</v>
      </c>
    </row>
    <row r="128" spans="1:7">
      <c r="A128" s="126" t="s">
        <v>174</v>
      </c>
      <c r="B128" s="126"/>
      <c r="C128" s="127">
        <v>5000000</v>
      </c>
      <c r="D128" s="204"/>
      <c r="E128" s="204"/>
      <c r="F128" s="204"/>
      <c r="G128" s="357">
        <f t="shared" si="1"/>
        <v>5000000</v>
      </c>
    </row>
    <row r="129" spans="1:7">
      <c r="A129" s="126" t="s">
        <v>176</v>
      </c>
      <c r="B129" s="126" t="s">
        <v>175</v>
      </c>
      <c r="C129" s="127">
        <v>5620000</v>
      </c>
      <c r="D129" s="204"/>
      <c r="E129" s="204"/>
      <c r="F129" s="204"/>
      <c r="G129" s="357">
        <f t="shared" si="1"/>
        <v>5620000</v>
      </c>
    </row>
    <row r="130" spans="1:7">
      <c r="A130" s="126" t="s">
        <v>177</v>
      </c>
      <c r="B130" s="126"/>
      <c r="C130" s="127">
        <v>50000</v>
      </c>
      <c r="D130" s="204"/>
      <c r="E130" s="204"/>
      <c r="F130" s="204"/>
      <c r="G130" s="357">
        <f t="shared" si="1"/>
        <v>50000</v>
      </c>
    </row>
    <row r="131" spans="1:7">
      <c r="A131" s="126" t="s">
        <v>178</v>
      </c>
      <c r="B131" s="126"/>
      <c r="C131" s="127">
        <v>550000</v>
      </c>
      <c r="D131" s="204"/>
      <c r="E131" s="204"/>
      <c r="F131" s="204"/>
      <c r="G131" s="357">
        <f t="shared" si="1"/>
        <v>550000</v>
      </c>
    </row>
    <row r="132" spans="1:7">
      <c r="A132" s="126" t="s">
        <v>179</v>
      </c>
      <c r="B132" s="126"/>
      <c r="C132" s="127">
        <v>517500</v>
      </c>
      <c r="D132" s="204"/>
      <c r="E132" s="204"/>
      <c r="F132" s="204"/>
      <c r="G132" s="357">
        <f t="shared" ref="G132:G195" si="2">C132+D132+E132+F132</f>
        <v>517500</v>
      </c>
    </row>
    <row r="133" spans="1:7">
      <c r="A133" s="126" t="s">
        <v>180</v>
      </c>
      <c r="B133" s="126"/>
      <c r="C133" s="127">
        <v>100000</v>
      </c>
      <c r="D133" s="204"/>
      <c r="E133" s="204"/>
      <c r="F133" s="204"/>
      <c r="G133" s="357">
        <f t="shared" si="2"/>
        <v>100000</v>
      </c>
    </row>
    <row r="134" spans="1:7">
      <c r="A134" s="126" t="s">
        <v>181</v>
      </c>
      <c r="B134" s="126"/>
      <c r="C134" s="127">
        <v>5000000</v>
      </c>
      <c r="D134" s="204"/>
      <c r="E134" s="204"/>
      <c r="F134" s="204"/>
      <c r="G134" s="357">
        <f t="shared" si="2"/>
        <v>5000000</v>
      </c>
    </row>
    <row r="135" spans="1:7">
      <c r="A135" s="126" t="s">
        <v>183</v>
      </c>
      <c r="B135" s="126" t="s">
        <v>182</v>
      </c>
      <c r="C135" s="127">
        <v>15000000</v>
      </c>
      <c r="D135" s="204"/>
      <c r="E135" s="204"/>
      <c r="F135" s="204"/>
      <c r="G135" s="357">
        <f t="shared" si="2"/>
        <v>15000000</v>
      </c>
    </row>
    <row r="136" spans="1:7">
      <c r="A136" s="126" t="s">
        <v>184</v>
      </c>
      <c r="B136" s="126"/>
      <c r="C136" s="127">
        <v>15000000</v>
      </c>
      <c r="D136" s="204"/>
      <c r="E136" s="204"/>
      <c r="F136" s="204"/>
      <c r="G136" s="357">
        <f t="shared" si="2"/>
        <v>15000000</v>
      </c>
    </row>
    <row r="137" spans="1:7">
      <c r="A137" s="126" t="s">
        <v>185</v>
      </c>
      <c r="B137" s="126"/>
      <c r="C137" s="127">
        <v>15000000</v>
      </c>
      <c r="D137" s="204"/>
      <c r="E137" s="204"/>
      <c r="F137" s="204"/>
      <c r="G137" s="357">
        <f t="shared" si="2"/>
        <v>15000000</v>
      </c>
    </row>
    <row r="138" spans="1:7">
      <c r="A138" s="126" t="s">
        <v>187</v>
      </c>
      <c r="B138" s="126" t="s">
        <v>186</v>
      </c>
      <c r="C138" s="127">
        <v>15000000</v>
      </c>
      <c r="D138" s="204"/>
      <c r="E138" s="204"/>
      <c r="F138" s="204"/>
      <c r="G138" s="357">
        <f t="shared" si="2"/>
        <v>15000000</v>
      </c>
    </row>
    <row r="139" spans="1:7">
      <c r="A139" s="126" t="s">
        <v>189</v>
      </c>
      <c r="B139" s="126" t="s">
        <v>188</v>
      </c>
      <c r="C139" s="127">
        <v>7834000</v>
      </c>
      <c r="D139" s="204"/>
      <c r="E139" s="204"/>
      <c r="F139" s="204"/>
      <c r="G139" s="357">
        <f t="shared" si="2"/>
        <v>7834000</v>
      </c>
    </row>
    <row r="140" spans="1:7">
      <c r="A140" s="126" t="s">
        <v>190</v>
      </c>
      <c r="B140" s="126"/>
      <c r="C140" s="127">
        <v>10740000</v>
      </c>
      <c r="D140" s="204"/>
      <c r="E140" s="204"/>
      <c r="F140" s="204"/>
      <c r="G140" s="357">
        <f t="shared" si="2"/>
        <v>10740000</v>
      </c>
    </row>
    <row r="141" spans="1:7">
      <c r="A141" s="126" t="s">
        <v>191</v>
      </c>
      <c r="B141" s="126"/>
      <c r="C141" s="127">
        <v>5000000</v>
      </c>
      <c r="D141" s="204"/>
      <c r="E141" s="204"/>
      <c r="F141" s="204"/>
      <c r="G141" s="357">
        <f t="shared" si="2"/>
        <v>5000000</v>
      </c>
    </row>
    <row r="142" spans="1:7">
      <c r="A142" s="126" t="s">
        <v>193</v>
      </c>
      <c r="B142" s="126" t="s">
        <v>192</v>
      </c>
      <c r="C142" s="127">
        <v>700000</v>
      </c>
      <c r="D142" s="204"/>
      <c r="E142" s="204"/>
      <c r="F142" s="204"/>
      <c r="G142" s="357">
        <f t="shared" si="2"/>
        <v>700000</v>
      </c>
    </row>
    <row r="143" spans="1:7">
      <c r="A143" s="126" t="s">
        <v>195</v>
      </c>
      <c r="B143" s="126" t="s">
        <v>194</v>
      </c>
      <c r="C143" s="127">
        <v>16355500</v>
      </c>
      <c r="D143" s="204"/>
      <c r="E143" s="204"/>
      <c r="F143" s="204"/>
      <c r="G143" s="357">
        <f t="shared" si="2"/>
        <v>16355500</v>
      </c>
    </row>
    <row r="144" spans="1:7">
      <c r="A144" s="126" t="s">
        <v>197</v>
      </c>
      <c r="B144" s="126" t="s">
        <v>196</v>
      </c>
      <c r="C144" s="127">
        <v>5000000</v>
      </c>
      <c r="D144" s="204"/>
      <c r="E144" s="204"/>
      <c r="F144" s="204"/>
      <c r="G144" s="357">
        <f t="shared" si="2"/>
        <v>5000000</v>
      </c>
    </row>
    <row r="145" spans="1:7">
      <c r="A145" s="126" t="s">
        <v>198</v>
      </c>
      <c r="B145" s="126"/>
      <c r="C145" s="127">
        <v>5000000</v>
      </c>
      <c r="D145" s="204"/>
      <c r="E145" s="204"/>
      <c r="F145" s="204"/>
      <c r="G145" s="357">
        <f t="shared" si="2"/>
        <v>5000000</v>
      </c>
    </row>
    <row r="146" spans="1:7">
      <c r="A146" s="126" t="s">
        <v>200</v>
      </c>
      <c r="B146" s="126" t="s">
        <v>199</v>
      </c>
      <c r="C146" s="127">
        <v>9678785</v>
      </c>
      <c r="D146" s="204"/>
      <c r="E146" s="204"/>
      <c r="F146" s="204"/>
      <c r="G146" s="357">
        <f t="shared" si="2"/>
        <v>9678785</v>
      </c>
    </row>
    <row r="147" spans="1:7">
      <c r="A147" s="126" t="s">
        <v>202</v>
      </c>
      <c r="B147" s="126" t="s">
        <v>201</v>
      </c>
      <c r="C147" s="127">
        <v>5200000</v>
      </c>
      <c r="D147" s="204"/>
      <c r="E147" s="204"/>
      <c r="F147" s="204"/>
      <c r="G147" s="357">
        <f t="shared" si="2"/>
        <v>5200000</v>
      </c>
    </row>
    <row r="148" spans="1:7">
      <c r="A148" s="126" t="s">
        <v>204</v>
      </c>
      <c r="B148" s="126" t="s">
        <v>203</v>
      </c>
      <c r="C148" s="127">
        <v>5400000</v>
      </c>
      <c r="D148" s="204"/>
      <c r="E148" s="204"/>
      <c r="F148" s="204"/>
      <c r="G148" s="357">
        <f t="shared" si="2"/>
        <v>5400000</v>
      </c>
    </row>
    <row r="149" spans="1:7">
      <c r="A149" s="126" t="s">
        <v>205</v>
      </c>
      <c r="B149" s="126"/>
      <c r="C149" s="127">
        <v>50000</v>
      </c>
      <c r="D149" s="204"/>
      <c r="E149" s="204"/>
      <c r="F149" s="204"/>
      <c r="G149" s="357">
        <f t="shared" si="2"/>
        <v>50000</v>
      </c>
    </row>
    <row r="150" spans="1:7">
      <c r="A150" s="126" t="s">
        <v>207</v>
      </c>
      <c r="B150" s="126" t="s">
        <v>206</v>
      </c>
      <c r="C150" s="127">
        <v>1500000</v>
      </c>
      <c r="D150" s="204"/>
      <c r="E150" s="204"/>
      <c r="F150" s="204"/>
      <c r="G150" s="357">
        <f t="shared" si="2"/>
        <v>1500000</v>
      </c>
    </row>
    <row r="151" spans="1:7">
      <c r="A151" s="126" t="s">
        <v>208</v>
      </c>
      <c r="B151" s="126"/>
      <c r="C151" s="127">
        <v>12823555</v>
      </c>
      <c r="D151" s="204"/>
      <c r="E151" s="204"/>
      <c r="F151" s="204"/>
      <c r="G151" s="357">
        <f t="shared" si="2"/>
        <v>12823555</v>
      </c>
    </row>
    <row r="152" spans="1:7">
      <c r="A152" s="126" t="s">
        <v>209</v>
      </c>
      <c r="B152" s="126"/>
      <c r="C152" s="127">
        <v>420000</v>
      </c>
      <c r="D152" s="204"/>
      <c r="E152" s="204"/>
      <c r="F152" s="204"/>
      <c r="G152" s="357">
        <f t="shared" si="2"/>
        <v>420000</v>
      </c>
    </row>
    <row r="153" spans="1:7">
      <c r="A153" s="126" t="s">
        <v>211</v>
      </c>
      <c r="B153" s="126" t="s">
        <v>210</v>
      </c>
      <c r="C153" s="127">
        <v>485000</v>
      </c>
      <c r="D153" s="204"/>
      <c r="E153" s="204"/>
      <c r="F153" s="204"/>
      <c r="G153" s="357">
        <f t="shared" si="2"/>
        <v>485000</v>
      </c>
    </row>
    <row r="154" spans="1:7">
      <c r="A154" s="126" t="s">
        <v>212</v>
      </c>
      <c r="B154" s="126"/>
      <c r="C154" s="127">
        <v>21372000</v>
      </c>
      <c r="D154" s="204"/>
      <c r="E154" s="204"/>
      <c r="F154" s="204"/>
      <c r="G154" s="357">
        <f t="shared" si="2"/>
        <v>21372000</v>
      </c>
    </row>
    <row r="155" spans="1:7">
      <c r="A155" s="126" t="s">
        <v>214</v>
      </c>
      <c r="B155" s="126" t="s">
        <v>213</v>
      </c>
      <c r="C155" s="127">
        <v>350000</v>
      </c>
      <c r="D155" s="204"/>
      <c r="E155" s="204"/>
      <c r="F155" s="204"/>
      <c r="G155" s="357">
        <f t="shared" si="2"/>
        <v>350000</v>
      </c>
    </row>
    <row r="156" spans="1:7">
      <c r="A156" s="126" t="s">
        <v>216</v>
      </c>
      <c r="B156" s="126" t="s">
        <v>215</v>
      </c>
      <c r="C156" s="127">
        <v>350000</v>
      </c>
      <c r="D156" s="204"/>
      <c r="F156" s="271">
        <v>169910</v>
      </c>
      <c r="G156" s="357">
        <f t="shared" si="2"/>
        <v>519910</v>
      </c>
    </row>
    <row r="157" spans="1:7">
      <c r="A157" s="126" t="s">
        <v>217</v>
      </c>
      <c r="B157" s="126"/>
      <c r="C157" s="127">
        <v>5000000</v>
      </c>
      <c r="D157" s="204"/>
      <c r="E157" s="204"/>
      <c r="F157" s="204"/>
      <c r="G157" s="357">
        <f t="shared" si="2"/>
        <v>5000000</v>
      </c>
    </row>
    <row r="158" spans="1:7">
      <c r="A158" s="126" t="s">
        <v>218</v>
      </c>
      <c r="B158" s="126"/>
      <c r="C158" s="127">
        <v>100000</v>
      </c>
      <c r="D158" s="204"/>
      <c r="E158" s="204"/>
      <c r="F158" s="204"/>
      <c r="G158" s="357">
        <f t="shared" si="2"/>
        <v>100000</v>
      </c>
    </row>
    <row r="159" spans="1:7">
      <c r="A159" s="126" t="s">
        <v>219</v>
      </c>
      <c r="B159" s="126"/>
      <c r="C159" s="127">
        <v>50000</v>
      </c>
      <c r="D159" s="204"/>
      <c r="E159" s="204"/>
      <c r="F159" s="204"/>
      <c r="G159" s="357">
        <f t="shared" si="2"/>
        <v>50000</v>
      </c>
    </row>
    <row r="160" spans="1:7">
      <c r="A160" s="126" t="s">
        <v>221</v>
      </c>
      <c r="B160" s="126" t="s">
        <v>220</v>
      </c>
      <c r="C160" s="127">
        <v>17152000</v>
      </c>
      <c r="D160" s="204"/>
      <c r="F160" s="271">
        <v>4952873</v>
      </c>
      <c r="G160" s="357">
        <f t="shared" si="2"/>
        <v>22104873</v>
      </c>
    </row>
    <row r="161" spans="1:7">
      <c r="A161" s="126" t="s">
        <v>223</v>
      </c>
      <c r="B161" s="126" t="s">
        <v>222</v>
      </c>
      <c r="C161" s="127">
        <v>5000000</v>
      </c>
      <c r="D161" s="204"/>
      <c r="E161" s="204"/>
      <c r="F161" s="204"/>
      <c r="G161" s="357">
        <f t="shared" si="2"/>
        <v>5000000</v>
      </c>
    </row>
    <row r="162" spans="1:7">
      <c r="A162" s="126" t="s">
        <v>224</v>
      </c>
      <c r="B162" s="126"/>
      <c r="C162" s="127">
        <v>100000</v>
      </c>
      <c r="D162" s="204"/>
      <c r="E162" s="204"/>
      <c r="F162" s="204"/>
      <c r="G162" s="357">
        <f t="shared" si="2"/>
        <v>100000</v>
      </c>
    </row>
    <row r="163" spans="1:7">
      <c r="A163" s="126" t="s">
        <v>226</v>
      </c>
      <c r="B163" s="126" t="s">
        <v>225</v>
      </c>
      <c r="C163" s="127">
        <v>5000000</v>
      </c>
      <c r="D163" s="204"/>
      <c r="E163" s="204"/>
      <c r="F163" s="204"/>
      <c r="G163" s="357">
        <f t="shared" si="2"/>
        <v>5000000</v>
      </c>
    </row>
    <row r="164" spans="1:7">
      <c r="A164" s="126" t="s">
        <v>227</v>
      </c>
      <c r="B164" s="126"/>
      <c r="C164" s="127">
        <v>5000000</v>
      </c>
      <c r="D164" s="204"/>
      <c r="E164" s="204"/>
      <c r="F164" s="204"/>
      <c r="G164" s="357">
        <f t="shared" si="2"/>
        <v>5000000</v>
      </c>
    </row>
    <row r="165" spans="1:7">
      <c r="A165" s="126" t="s">
        <v>228</v>
      </c>
      <c r="B165" s="126"/>
      <c r="C165" s="127">
        <v>50000</v>
      </c>
      <c r="D165" s="204"/>
      <c r="E165" s="204"/>
      <c r="F165" s="204"/>
      <c r="G165" s="357">
        <f t="shared" si="2"/>
        <v>50000</v>
      </c>
    </row>
    <row r="166" spans="1:7">
      <c r="A166" s="126" t="s">
        <v>229</v>
      </c>
      <c r="B166" s="126"/>
      <c r="C166" s="127">
        <v>5000000</v>
      </c>
      <c r="D166" s="204"/>
      <c r="E166" s="204"/>
      <c r="F166" s="204"/>
      <c r="G166" s="357">
        <f t="shared" si="2"/>
        <v>5000000</v>
      </c>
    </row>
    <row r="167" spans="1:7">
      <c r="A167" s="126" t="s">
        <v>230</v>
      </c>
      <c r="B167" s="126"/>
      <c r="C167" s="127">
        <v>5050000</v>
      </c>
      <c r="D167" s="204"/>
      <c r="E167" s="204"/>
      <c r="F167" s="204"/>
      <c r="G167" s="357">
        <f t="shared" si="2"/>
        <v>5050000</v>
      </c>
    </row>
    <row r="168" spans="1:7">
      <c r="A168" s="126" t="s">
        <v>231</v>
      </c>
      <c r="B168" s="126"/>
      <c r="C168" s="127">
        <v>15000000</v>
      </c>
      <c r="D168" s="204"/>
      <c r="E168" s="204"/>
      <c r="F168" s="204"/>
      <c r="G168" s="357">
        <f t="shared" si="2"/>
        <v>15000000</v>
      </c>
    </row>
    <row r="169" spans="1:7">
      <c r="A169" s="126" t="s">
        <v>233</v>
      </c>
      <c r="B169" s="126" t="s">
        <v>232</v>
      </c>
      <c r="C169" s="127">
        <v>500000</v>
      </c>
      <c r="D169" s="204"/>
      <c r="E169" s="204"/>
      <c r="F169" s="204"/>
      <c r="G169" s="357">
        <f t="shared" si="2"/>
        <v>500000</v>
      </c>
    </row>
    <row r="170" spans="1:7">
      <c r="A170" s="126" t="s">
        <v>234</v>
      </c>
      <c r="B170" s="126"/>
      <c r="C170" s="127">
        <v>320000</v>
      </c>
      <c r="D170" s="204"/>
      <c r="E170" s="204"/>
      <c r="F170" s="204"/>
      <c r="G170" s="357">
        <f t="shared" si="2"/>
        <v>320000</v>
      </c>
    </row>
    <row r="171" spans="1:7">
      <c r="A171" s="126" t="s">
        <v>236</v>
      </c>
      <c r="B171" s="126" t="s">
        <v>235</v>
      </c>
      <c r="C171" s="127">
        <v>50000</v>
      </c>
      <c r="D171" s="204"/>
      <c r="E171" s="204"/>
      <c r="F171" s="204"/>
      <c r="G171" s="357">
        <f t="shared" si="2"/>
        <v>50000</v>
      </c>
    </row>
    <row r="172" spans="1:7">
      <c r="A172" s="126" t="s">
        <v>238</v>
      </c>
      <c r="B172" s="126" t="s">
        <v>237</v>
      </c>
      <c r="C172" s="127">
        <v>50000</v>
      </c>
      <c r="D172" s="204"/>
      <c r="E172" s="204"/>
      <c r="F172" s="204"/>
      <c r="G172" s="357">
        <f t="shared" si="2"/>
        <v>50000</v>
      </c>
    </row>
    <row r="173" spans="1:7">
      <c r="A173" s="126" t="s">
        <v>240</v>
      </c>
      <c r="B173" s="126" t="s">
        <v>239</v>
      </c>
      <c r="C173" s="127">
        <v>6150000</v>
      </c>
      <c r="D173" s="204"/>
      <c r="E173" s="204"/>
      <c r="F173" s="204"/>
      <c r="G173" s="357">
        <f t="shared" si="2"/>
        <v>6150000</v>
      </c>
    </row>
    <row r="174" spans="1:7">
      <c r="A174" s="126" t="s">
        <v>241</v>
      </c>
      <c r="B174" s="126" t="s">
        <v>17</v>
      </c>
      <c r="C174" s="127">
        <v>50000</v>
      </c>
      <c r="D174" s="204"/>
      <c r="E174" s="204"/>
      <c r="F174" s="204"/>
      <c r="G174" s="357">
        <f t="shared" si="2"/>
        <v>50000</v>
      </c>
    </row>
    <row r="175" spans="1:7">
      <c r="A175" s="126" t="s">
        <v>243</v>
      </c>
      <c r="B175" s="126" t="s">
        <v>242</v>
      </c>
      <c r="C175" s="127">
        <v>420000</v>
      </c>
      <c r="D175" s="204"/>
      <c r="E175" s="204"/>
      <c r="F175" s="204"/>
      <c r="G175" s="357">
        <f t="shared" si="2"/>
        <v>420000</v>
      </c>
    </row>
    <row r="176" spans="1:7">
      <c r="A176" s="126" t="s">
        <v>244</v>
      </c>
      <c r="B176" s="126" t="s">
        <v>17</v>
      </c>
      <c r="C176" s="127">
        <v>15000000</v>
      </c>
      <c r="D176" s="204"/>
      <c r="E176" s="204"/>
      <c r="F176" s="204"/>
      <c r="G176" s="357">
        <f t="shared" si="2"/>
        <v>15000000</v>
      </c>
    </row>
    <row r="177" spans="1:7">
      <c r="A177" s="126" t="s">
        <v>246</v>
      </c>
      <c r="B177" s="126" t="s">
        <v>245</v>
      </c>
      <c r="C177" s="127">
        <v>5000000</v>
      </c>
      <c r="D177" s="204"/>
      <c r="E177" s="204"/>
      <c r="F177" s="204"/>
      <c r="G177" s="357">
        <f t="shared" si="2"/>
        <v>5000000</v>
      </c>
    </row>
    <row r="178" spans="1:7">
      <c r="A178" s="126" t="s">
        <v>247</v>
      </c>
      <c r="B178" s="126" t="s">
        <v>17</v>
      </c>
      <c r="C178" s="127">
        <v>100000</v>
      </c>
      <c r="D178" s="204"/>
      <c r="E178" s="204"/>
      <c r="F178" s="204"/>
      <c r="G178" s="357">
        <f t="shared" si="2"/>
        <v>100000</v>
      </c>
    </row>
    <row r="179" spans="1:7">
      <c r="A179" s="126" t="s">
        <v>248</v>
      </c>
      <c r="B179" s="126" t="s">
        <v>17</v>
      </c>
      <c r="C179" s="127">
        <v>6127000</v>
      </c>
      <c r="D179" s="204"/>
      <c r="E179" s="204"/>
      <c r="F179" s="204"/>
      <c r="G179" s="357">
        <f t="shared" si="2"/>
        <v>6127000</v>
      </c>
    </row>
    <row r="180" spans="1:7">
      <c r="A180" s="126" t="s">
        <v>249</v>
      </c>
      <c r="B180" s="126" t="s">
        <v>17</v>
      </c>
      <c r="C180" s="127">
        <v>15000000</v>
      </c>
      <c r="D180" s="204"/>
      <c r="E180" s="204"/>
      <c r="F180" s="204"/>
      <c r="G180" s="357">
        <f t="shared" si="2"/>
        <v>15000000</v>
      </c>
    </row>
    <row r="181" spans="1:7">
      <c r="A181" s="126" t="s">
        <v>251</v>
      </c>
      <c r="B181" s="126" t="s">
        <v>250</v>
      </c>
      <c r="C181" s="127">
        <v>1420000</v>
      </c>
      <c r="D181" s="204"/>
      <c r="E181" s="204"/>
      <c r="F181" s="204"/>
      <c r="G181" s="357">
        <f t="shared" si="2"/>
        <v>1420000</v>
      </c>
    </row>
    <row r="182" spans="1:7">
      <c r="A182" s="126" t="s">
        <v>252</v>
      </c>
      <c r="B182" s="126" t="s">
        <v>17</v>
      </c>
      <c r="C182" s="127">
        <v>40500000</v>
      </c>
      <c r="D182" s="204"/>
      <c r="E182" s="204"/>
      <c r="F182" s="204"/>
      <c r="G182" s="357">
        <f t="shared" si="2"/>
        <v>40500000</v>
      </c>
    </row>
    <row r="183" spans="1:7">
      <c r="A183" s="126" t="s">
        <v>253</v>
      </c>
      <c r="B183" s="126" t="s">
        <v>17</v>
      </c>
      <c r="C183" s="127">
        <v>50000</v>
      </c>
      <c r="D183" s="204"/>
      <c r="E183" s="204"/>
      <c r="F183" s="204"/>
      <c r="G183" s="357">
        <f t="shared" si="2"/>
        <v>50000</v>
      </c>
    </row>
    <row r="184" spans="1:7">
      <c r="A184" s="126" t="s">
        <v>254</v>
      </c>
      <c r="B184" s="126" t="s">
        <v>17</v>
      </c>
      <c r="C184" s="127">
        <v>5230000</v>
      </c>
      <c r="D184" s="204"/>
      <c r="E184" s="204"/>
      <c r="F184" s="204"/>
      <c r="G184" s="357">
        <f t="shared" si="2"/>
        <v>5230000</v>
      </c>
    </row>
    <row r="185" spans="1:7">
      <c r="A185" s="126" t="s">
        <v>256</v>
      </c>
      <c r="B185" s="126" t="s">
        <v>255</v>
      </c>
      <c r="C185" s="127">
        <v>5224000</v>
      </c>
      <c r="D185" s="204"/>
      <c r="E185" s="204"/>
      <c r="F185" s="204"/>
      <c r="G185" s="357">
        <f t="shared" si="2"/>
        <v>5224000</v>
      </c>
    </row>
    <row r="186" spans="1:7">
      <c r="A186" s="126" t="s">
        <v>257</v>
      </c>
      <c r="B186" s="126" t="s">
        <v>17</v>
      </c>
      <c r="C186" s="127">
        <v>50000</v>
      </c>
      <c r="D186" s="204"/>
      <c r="E186" s="204"/>
      <c r="F186" s="204"/>
      <c r="G186" s="357">
        <f t="shared" si="2"/>
        <v>50000</v>
      </c>
    </row>
    <row r="187" spans="1:7">
      <c r="A187" s="126" t="s">
        <v>258</v>
      </c>
      <c r="B187" s="126" t="s">
        <v>17</v>
      </c>
      <c r="C187" s="127">
        <v>7125000</v>
      </c>
      <c r="D187" s="204"/>
      <c r="E187" s="204"/>
      <c r="F187" s="204"/>
      <c r="G187" s="357">
        <f t="shared" si="2"/>
        <v>7125000</v>
      </c>
    </row>
    <row r="188" spans="1:7">
      <c r="A188" s="126" t="s">
        <v>259</v>
      </c>
      <c r="B188" s="126" t="s">
        <v>17</v>
      </c>
      <c r="C188" s="127">
        <v>2300000</v>
      </c>
      <c r="D188" s="204"/>
      <c r="E188" s="204"/>
      <c r="F188" s="204"/>
      <c r="G188" s="357">
        <f t="shared" si="2"/>
        <v>2300000</v>
      </c>
    </row>
    <row r="189" spans="1:7">
      <c r="A189" s="126" t="s">
        <v>260</v>
      </c>
      <c r="B189" s="126" t="s">
        <v>17</v>
      </c>
      <c r="C189" s="127">
        <v>530000</v>
      </c>
      <c r="D189" s="204"/>
      <c r="E189" s="204"/>
      <c r="F189" s="204"/>
      <c r="G189" s="357">
        <f t="shared" si="2"/>
        <v>530000</v>
      </c>
    </row>
    <row r="190" spans="1:7">
      <c r="A190" s="126" t="s">
        <v>262</v>
      </c>
      <c r="B190" s="126" t="s">
        <v>261</v>
      </c>
      <c r="C190" s="127">
        <v>50000</v>
      </c>
      <c r="D190" s="204"/>
      <c r="E190" s="204"/>
      <c r="F190" s="204"/>
      <c r="G190" s="357">
        <f t="shared" si="2"/>
        <v>50000</v>
      </c>
    </row>
    <row r="191" spans="1:7">
      <c r="A191" s="126" t="s">
        <v>263</v>
      </c>
      <c r="B191" s="126" t="s">
        <v>17</v>
      </c>
      <c r="C191" s="127">
        <v>5000000</v>
      </c>
      <c r="D191" s="204"/>
      <c r="E191" s="204"/>
      <c r="F191" s="204"/>
      <c r="G191" s="357">
        <f t="shared" si="2"/>
        <v>5000000</v>
      </c>
    </row>
    <row r="192" spans="1:7">
      <c r="A192" s="126" t="s">
        <v>265</v>
      </c>
      <c r="B192" s="126" t="s">
        <v>264</v>
      </c>
      <c r="C192" s="127">
        <v>16734000</v>
      </c>
      <c r="D192" s="204"/>
      <c r="E192" s="204"/>
      <c r="F192" s="204"/>
      <c r="G192" s="357">
        <f t="shared" si="2"/>
        <v>16734000</v>
      </c>
    </row>
    <row r="193" spans="1:7">
      <c r="A193" s="126" t="s">
        <v>266</v>
      </c>
      <c r="B193" s="126" t="s">
        <v>17</v>
      </c>
      <c r="C193" s="127">
        <v>1495000</v>
      </c>
      <c r="D193" s="204"/>
      <c r="E193" s="204"/>
      <c r="F193" s="204"/>
      <c r="G193" s="357">
        <f t="shared" si="2"/>
        <v>1495000</v>
      </c>
    </row>
    <row r="194" spans="1:7">
      <c r="A194" s="126" t="s">
        <v>267</v>
      </c>
      <c r="B194" s="126" t="s">
        <v>17</v>
      </c>
      <c r="C194" s="127">
        <v>5000000</v>
      </c>
      <c r="D194" s="204"/>
      <c r="E194" s="204"/>
      <c r="F194" s="204"/>
      <c r="G194" s="357">
        <f t="shared" si="2"/>
        <v>5000000</v>
      </c>
    </row>
    <row r="195" spans="1:7">
      <c r="A195" s="126" t="s">
        <v>268</v>
      </c>
      <c r="B195" s="126" t="s">
        <v>17</v>
      </c>
      <c r="C195" s="127">
        <v>8300000</v>
      </c>
      <c r="D195" s="204"/>
      <c r="E195" s="204"/>
      <c r="F195" s="204"/>
      <c r="G195" s="357">
        <f t="shared" si="2"/>
        <v>8300000</v>
      </c>
    </row>
    <row r="196" spans="1:7">
      <c r="A196" s="126" t="s">
        <v>270</v>
      </c>
      <c r="B196" s="126" t="s">
        <v>269</v>
      </c>
      <c r="C196" s="127">
        <v>90763650</v>
      </c>
      <c r="D196" s="204"/>
      <c r="E196" s="204"/>
      <c r="F196" s="204"/>
      <c r="G196" s="357">
        <f t="shared" ref="G196:G259" si="3">C196+D196+E196+F196</f>
        <v>90763650</v>
      </c>
    </row>
    <row r="197" spans="1:7">
      <c r="A197" s="126" t="s">
        <v>272</v>
      </c>
      <c r="B197" s="126" t="s">
        <v>271</v>
      </c>
      <c r="C197" s="127">
        <v>5000000</v>
      </c>
      <c r="D197" s="204"/>
      <c r="E197" s="204"/>
      <c r="F197" s="204"/>
      <c r="G197" s="357">
        <f t="shared" si="3"/>
        <v>5000000</v>
      </c>
    </row>
    <row r="198" spans="1:7">
      <c r="A198" s="126" t="s">
        <v>273</v>
      </c>
      <c r="B198" s="126" t="s">
        <v>17</v>
      </c>
      <c r="C198" s="127">
        <v>1300000</v>
      </c>
      <c r="D198" s="204"/>
      <c r="E198" s="204"/>
      <c r="F198" s="204"/>
      <c r="G198" s="357">
        <f t="shared" si="3"/>
        <v>1300000</v>
      </c>
    </row>
    <row r="199" spans="1:7">
      <c r="A199" s="126" t="s">
        <v>274</v>
      </c>
      <c r="B199" s="126" t="s">
        <v>17</v>
      </c>
      <c r="C199" s="127">
        <v>50000</v>
      </c>
      <c r="D199" s="204"/>
      <c r="E199" s="204"/>
      <c r="F199" s="204"/>
      <c r="G199" s="357">
        <f t="shared" si="3"/>
        <v>50000</v>
      </c>
    </row>
    <row r="200" spans="1:7">
      <c r="A200" s="126" t="s">
        <v>275</v>
      </c>
      <c r="B200" s="126" t="s">
        <v>17</v>
      </c>
      <c r="C200" s="127">
        <v>5050000</v>
      </c>
      <c r="D200" s="204"/>
      <c r="E200" s="204"/>
      <c r="F200" s="204"/>
      <c r="G200" s="357">
        <f t="shared" si="3"/>
        <v>5050000</v>
      </c>
    </row>
    <row r="201" spans="1:7">
      <c r="A201" s="126" t="s">
        <v>277</v>
      </c>
      <c r="B201" s="126" t="s">
        <v>276</v>
      </c>
      <c r="C201" s="127">
        <v>200000</v>
      </c>
      <c r="D201" s="204"/>
      <c r="E201" s="204"/>
      <c r="F201" s="204"/>
      <c r="G201" s="357">
        <f t="shared" si="3"/>
        <v>200000</v>
      </c>
    </row>
    <row r="202" spans="1:7">
      <c r="A202" s="126" t="s">
        <v>278</v>
      </c>
      <c r="B202" s="126" t="s">
        <v>17</v>
      </c>
      <c r="C202" s="127">
        <v>5050000</v>
      </c>
      <c r="D202" s="204"/>
      <c r="E202" s="204"/>
      <c r="F202" s="204"/>
      <c r="G202" s="357">
        <f t="shared" si="3"/>
        <v>5050000</v>
      </c>
    </row>
    <row r="203" spans="1:7">
      <c r="A203" s="126" t="s">
        <v>280</v>
      </c>
      <c r="B203" s="126" t="s">
        <v>279</v>
      </c>
      <c r="C203" s="127">
        <v>6032000</v>
      </c>
      <c r="D203" s="204"/>
      <c r="E203" s="204"/>
      <c r="F203" s="204"/>
      <c r="G203" s="357">
        <f t="shared" si="3"/>
        <v>6032000</v>
      </c>
    </row>
    <row r="204" spans="1:7">
      <c r="A204" s="126" t="s">
        <v>281</v>
      </c>
      <c r="B204" s="126" t="s">
        <v>17</v>
      </c>
      <c r="C204" s="127">
        <v>1000000</v>
      </c>
      <c r="D204" s="204"/>
      <c r="E204" s="204"/>
      <c r="F204" s="204"/>
      <c r="G204" s="357">
        <f t="shared" si="3"/>
        <v>1000000</v>
      </c>
    </row>
    <row r="205" spans="1:7">
      <c r="A205" s="126" t="s">
        <v>283</v>
      </c>
      <c r="B205" s="126" t="s">
        <v>282</v>
      </c>
      <c r="C205" s="127">
        <v>600000</v>
      </c>
      <c r="D205" s="204"/>
      <c r="E205" s="204"/>
      <c r="F205" s="204"/>
      <c r="G205" s="357">
        <f t="shared" si="3"/>
        <v>600000</v>
      </c>
    </row>
    <row r="206" spans="1:7">
      <c r="A206" s="126" t="s">
        <v>284</v>
      </c>
      <c r="B206" s="126" t="s">
        <v>17</v>
      </c>
      <c r="C206" s="127">
        <v>988000</v>
      </c>
      <c r="D206" s="204"/>
      <c r="E206" s="204"/>
      <c r="F206" s="204"/>
      <c r="G206" s="357">
        <f t="shared" si="3"/>
        <v>988000</v>
      </c>
    </row>
    <row r="207" spans="1:7">
      <c r="A207" s="126" t="s">
        <v>285</v>
      </c>
      <c r="B207" s="126" t="s">
        <v>17</v>
      </c>
      <c r="C207" s="127">
        <v>50000</v>
      </c>
      <c r="D207" s="204"/>
      <c r="E207" s="204"/>
      <c r="F207" s="204"/>
      <c r="G207" s="357">
        <f t="shared" si="3"/>
        <v>50000</v>
      </c>
    </row>
    <row r="208" spans="1:7">
      <c r="A208" s="126" t="s">
        <v>286</v>
      </c>
      <c r="B208" s="126" t="s">
        <v>17</v>
      </c>
      <c r="C208" s="127">
        <v>5150000</v>
      </c>
      <c r="D208" s="204"/>
      <c r="E208" s="204"/>
      <c r="F208" s="204"/>
      <c r="G208" s="357">
        <f t="shared" si="3"/>
        <v>5150000</v>
      </c>
    </row>
    <row r="209" spans="1:7">
      <c r="A209" s="126" t="s">
        <v>287</v>
      </c>
      <c r="B209" s="126" t="s">
        <v>17</v>
      </c>
      <c r="C209" s="127">
        <v>3645000</v>
      </c>
      <c r="D209" s="204"/>
      <c r="E209" s="204"/>
      <c r="F209" s="204"/>
      <c r="G209" s="357">
        <f t="shared" si="3"/>
        <v>3645000</v>
      </c>
    </row>
    <row r="210" spans="1:7">
      <c r="A210" s="126" t="s">
        <v>289</v>
      </c>
      <c r="B210" s="126" t="s">
        <v>288</v>
      </c>
      <c r="C210" s="127">
        <v>216600</v>
      </c>
      <c r="D210" s="204"/>
      <c r="E210" s="204"/>
      <c r="F210" s="204"/>
      <c r="G210" s="357">
        <f t="shared" si="3"/>
        <v>216600</v>
      </c>
    </row>
    <row r="211" spans="1:7">
      <c r="A211" s="126" t="s">
        <v>290</v>
      </c>
      <c r="B211" s="126" t="s">
        <v>17</v>
      </c>
      <c r="C211" s="127">
        <v>500000</v>
      </c>
      <c r="D211" s="204"/>
      <c r="E211" s="204"/>
      <c r="F211" s="204"/>
      <c r="G211" s="357">
        <f t="shared" si="3"/>
        <v>500000</v>
      </c>
    </row>
    <row r="212" spans="1:7">
      <c r="A212" s="126" t="s">
        <v>292</v>
      </c>
      <c r="B212" s="126" t="s">
        <v>291</v>
      </c>
      <c r="C212" s="127">
        <v>5100000</v>
      </c>
      <c r="D212" s="204"/>
      <c r="F212" s="271">
        <v>1522500</v>
      </c>
      <c r="G212" s="357">
        <f t="shared" si="3"/>
        <v>6622500</v>
      </c>
    </row>
    <row r="213" spans="1:7">
      <c r="A213" s="126" t="s">
        <v>294</v>
      </c>
      <c r="B213" s="126" t="s">
        <v>293</v>
      </c>
      <c r="C213" s="127">
        <v>3000000</v>
      </c>
      <c r="D213" s="204"/>
      <c r="E213" s="204"/>
      <c r="F213" s="204"/>
      <c r="G213" s="357">
        <f t="shared" si="3"/>
        <v>3000000</v>
      </c>
    </row>
    <row r="214" spans="1:7">
      <c r="A214" s="126" t="s">
        <v>295</v>
      </c>
      <c r="B214" s="126" t="s">
        <v>17</v>
      </c>
      <c r="C214" s="127">
        <v>27750000</v>
      </c>
      <c r="D214" s="204"/>
      <c r="E214" s="204"/>
      <c r="F214" s="204"/>
      <c r="G214" s="357">
        <f t="shared" si="3"/>
        <v>27750000</v>
      </c>
    </row>
    <row r="215" spans="1:7">
      <c r="A215" s="126" t="s">
        <v>296</v>
      </c>
      <c r="B215" s="126" t="s">
        <v>17</v>
      </c>
      <c r="C215" s="127">
        <v>500000</v>
      </c>
      <c r="D215" s="204"/>
      <c r="E215" s="204"/>
      <c r="F215" s="204"/>
      <c r="G215" s="357">
        <f t="shared" si="3"/>
        <v>500000</v>
      </c>
    </row>
    <row r="216" spans="1:7">
      <c r="A216" s="126" t="s">
        <v>297</v>
      </c>
      <c r="B216" s="126" t="s">
        <v>17</v>
      </c>
      <c r="C216" s="127">
        <v>50000</v>
      </c>
      <c r="D216" s="204"/>
      <c r="E216" s="127">
        <v>14599005</v>
      </c>
      <c r="F216" s="204"/>
      <c r="G216" s="357">
        <f t="shared" si="3"/>
        <v>14649005</v>
      </c>
    </row>
    <row r="217" spans="1:7">
      <c r="A217" s="126" t="s">
        <v>298</v>
      </c>
      <c r="B217" s="126" t="s">
        <v>17</v>
      </c>
      <c r="C217" s="127">
        <v>25240000</v>
      </c>
      <c r="D217" s="204"/>
      <c r="E217" s="204"/>
      <c r="F217" s="204"/>
      <c r="G217" s="357">
        <f t="shared" si="3"/>
        <v>25240000</v>
      </c>
    </row>
    <row r="218" spans="1:7">
      <c r="A218" s="126" t="s">
        <v>300</v>
      </c>
      <c r="B218" s="126" t="s">
        <v>299</v>
      </c>
      <c r="C218" s="127">
        <v>43150800</v>
      </c>
      <c r="D218" s="204"/>
      <c r="E218" s="204"/>
      <c r="F218" s="204"/>
      <c r="G218" s="357">
        <f t="shared" si="3"/>
        <v>43150800</v>
      </c>
    </row>
    <row r="219" spans="1:7">
      <c r="A219" s="126" t="s">
        <v>301</v>
      </c>
      <c r="B219" s="126" t="s">
        <v>17</v>
      </c>
      <c r="C219" s="127">
        <v>5050000</v>
      </c>
      <c r="D219" s="204"/>
      <c r="E219" s="204"/>
      <c r="F219" s="204"/>
      <c r="G219" s="357">
        <f t="shared" si="3"/>
        <v>5050000</v>
      </c>
    </row>
    <row r="220" spans="1:7">
      <c r="A220" s="126" t="s">
        <v>302</v>
      </c>
      <c r="B220" s="126" t="s">
        <v>17</v>
      </c>
      <c r="C220" s="127">
        <v>5000000</v>
      </c>
      <c r="D220" s="204"/>
      <c r="E220" s="204"/>
      <c r="F220" s="204"/>
      <c r="G220" s="357">
        <f t="shared" si="3"/>
        <v>5000000</v>
      </c>
    </row>
    <row r="221" spans="1:7">
      <c r="A221" s="126" t="s">
        <v>303</v>
      </c>
      <c r="B221" s="126" t="s">
        <v>17</v>
      </c>
      <c r="C221" s="127">
        <v>50000</v>
      </c>
      <c r="D221" s="204"/>
      <c r="E221" s="204"/>
      <c r="F221" s="204"/>
      <c r="G221" s="357">
        <f t="shared" si="3"/>
        <v>50000</v>
      </c>
    </row>
    <row r="222" spans="1:7">
      <c r="A222" s="126" t="s">
        <v>305</v>
      </c>
      <c r="B222" s="126" t="s">
        <v>304</v>
      </c>
      <c r="C222" s="127">
        <v>10000000</v>
      </c>
      <c r="D222" s="204"/>
      <c r="E222" s="204"/>
      <c r="F222" s="204"/>
      <c r="G222" s="357">
        <f t="shared" si="3"/>
        <v>10000000</v>
      </c>
    </row>
    <row r="223" spans="1:7">
      <c r="A223" s="126" t="s">
        <v>307</v>
      </c>
      <c r="B223" s="126" t="s">
        <v>306</v>
      </c>
      <c r="C223" s="127">
        <v>8214185</v>
      </c>
      <c r="D223" s="204"/>
      <c r="F223" s="271">
        <v>8693237</v>
      </c>
      <c r="G223" s="357">
        <f t="shared" si="3"/>
        <v>16907422</v>
      </c>
    </row>
    <row r="224" spans="1:7">
      <c r="A224" s="126" t="s">
        <v>308</v>
      </c>
      <c r="B224" s="126" t="s">
        <v>17</v>
      </c>
      <c r="C224" s="127">
        <v>900000</v>
      </c>
      <c r="D224" s="204"/>
      <c r="E224" s="204"/>
      <c r="F224" s="204"/>
      <c r="G224" s="357">
        <f t="shared" si="3"/>
        <v>900000</v>
      </c>
    </row>
    <row r="225" spans="1:7">
      <c r="A225" s="126" t="s">
        <v>310</v>
      </c>
      <c r="B225" s="126" t="s">
        <v>309</v>
      </c>
      <c r="C225" s="127">
        <v>3400000</v>
      </c>
      <c r="D225" s="204"/>
      <c r="F225" s="271">
        <v>10000</v>
      </c>
      <c r="G225" s="357">
        <f t="shared" si="3"/>
        <v>3410000</v>
      </c>
    </row>
    <row r="226" spans="1:7">
      <c r="A226" s="126" t="s">
        <v>311</v>
      </c>
      <c r="B226" s="126" t="s">
        <v>17</v>
      </c>
      <c r="C226" s="127">
        <v>150000</v>
      </c>
      <c r="D226" s="204"/>
      <c r="E226" s="204"/>
      <c r="F226" s="204"/>
      <c r="G226" s="357">
        <f t="shared" si="3"/>
        <v>150000</v>
      </c>
    </row>
    <row r="227" spans="1:7">
      <c r="A227" s="126" t="s">
        <v>313</v>
      </c>
      <c r="B227" s="126" t="s">
        <v>312</v>
      </c>
      <c r="C227" s="127">
        <v>21568500</v>
      </c>
      <c r="D227" s="204"/>
      <c r="F227" s="271">
        <v>71883997</v>
      </c>
      <c r="G227" s="357">
        <f t="shared" si="3"/>
        <v>93452497</v>
      </c>
    </row>
    <row r="228" spans="1:7">
      <c r="A228" s="126" t="s">
        <v>315</v>
      </c>
      <c r="B228" s="126" t="s">
        <v>314</v>
      </c>
      <c r="C228" s="127">
        <v>805000</v>
      </c>
      <c r="D228" s="204"/>
      <c r="F228" s="271">
        <v>34611128</v>
      </c>
      <c r="G228" s="357">
        <f t="shared" si="3"/>
        <v>35416128</v>
      </c>
    </row>
    <row r="229" spans="1:7">
      <c r="A229" s="126" t="s">
        <v>316</v>
      </c>
      <c r="B229" s="126" t="s">
        <v>17</v>
      </c>
      <c r="C229" s="127">
        <v>100000</v>
      </c>
      <c r="D229" s="204"/>
      <c r="E229" s="204"/>
      <c r="F229" s="204"/>
      <c r="G229" s="357">
        <f t="shared" si="3"/>
        <v>100000</v>
      </c>
    </row>
    <row r="230" spans="1:7">
      <c r="A230" s="126" t="s">
        <v>317</v>
      </c>
      <c r="B230" s="126" t="s">
        <v>17</v>
      </c>
      <c r="C230" s="127">
        <v>450000</v>
      </c>
      <c r="D230" s="204"/>
      <c r="E230" s="204"/>
      <c r="F230" s="204"/>
      <c r="G230" s="357">
        <f t="shared" si="3"/>
        <v>450000</v>
      </c>
    </row>
    <row r="231" spans="1:7">
      <c r="A231" s="126" t="s">
        <v>318</v>
      </c>
      <c r="B231" s="126" t="s">
        <v>17</v>
      </c>
      <c r="C231" s="127">
        <v>25960000</v>
      </c>
      <c r="D231" s="204"/>
      <c r="E231" s="204"/>
      <c r="F231" s="204"/>
      <c r="G231" s="357">
        <f t="shared" si="3"/>
        <v>25960000</v>
      </c>
    </row>
    <row r="232" spans="1:7">
      <c r="A232" s="126" t="s">
        <v>319</v>
      </c>
      <c r="B232" s="126" t="s">
        <v>17</v>
      </c>
      <c r="C232" s="127">
        <v>10192000</v>
      </c>
      <c r="D232" s="204"/>
      <c r="E232" s="204"/>
      <c r="F232" s="204"/>
      <c r="G232" s="357">
        <f t="shared" si="3"/>
        <v>10192000</v>
      </c>
    </row>
    <row r="233" spans="1:7">
      <c r="A233" s="126" t="s">
        <v>321</v>
      </c>
      <c r="B233" s="126" t="s">
        <v>320</v>
      </c>
      <c r="C233" s="127">
        <v>10550000</v>
      </c>
      <c r="D233" s="204"/>
      <c r="E233" s="204"/>
      <c r="F233" s="204"/>
      <c r="G233" s="357">
        <f t="shared" si="3"/>
        <v>10550000</v>
      </c>
    </row>
    <row r="234" spans="1:7">
      <c r="A234" s="126" t="s">
        <v>323</v>
      </c>
      <c r="B234" s="126" t="s">
        <v>322</v>
      </c>
      <c r="C234" s="127">
        <v>100000</v>
      </c>
      <c r="D234" s="204"/>
      <c r="E234" s="204"/>
      <c r="F234" s="204"/>
      <c r="G234" s="357">
        <f t="shared" si="3"/>
        <v>100000</v>
      </c>
    </row>
    <row r="235" spans="1:7">
      <c r="A235" s="126" t="s">
        <v>325</v>
      </c>
      <c r="B235" s="126" t="s">
        <v>324</v>
      </c>
      <c r="C235" s="127">
        <v>500000</v>
      </c>
      <c r="D235" s="204"/>
      <c r="E235" s="204"/>
      <c r="F235" s="204"/>
      <c r="G235" s="357">
        <f t="shared" si="3"/>
        <v>500000</v>
      </c>
    </row>
    <row r="236" spans="1:7">
      <c r="A236" s="126" t="s">
        <v>326</v>
      </c>
      <c r="B236" s="126" t="s">
        <v>17</v>
      </c>
      <c r="C236" s="127">
        <v>5000000</v>
      </c>
      <c r="D236" s="204"/>
      <c r="E236" s="204"/>
      <c r="F236" s="204"/>
      <c r="G236" s="357">
        <f t="shared" si="3"/>
        <v>5000000</v>
      </c>
    </row>
    <row r="237" spans="1:7">
      <c r="A237" s="126" t="s">
        <v>328</v>
      </c>
      <c r="B237" s="126" t="s">
        <v>327</v>
      </c>
      <c r="C237" s="127">
        <v>500000</v>
      </c>
      <c r="D237" s="204"/>
      <c r="E237" s="204"/>
      <c r="F237" s="204"/>
      <c r="G237" s="357">
        <f t="shared" si="3"/>
        <v>500000</v>
      </c>
    </row>
    <row r="238" spans="1:7">
      <c r="A238" s="126" t="s">
        <v>330</v>
      </c>
      <c r="B238" s="126" t="s">
        <v>329</v>
      </c>
      <c r="C238" s="127">
        <v>6287280</v>
      </c>
      <c r="D238" s="204"/>
      <c r="E238" s="204"/>
      <c r="F238" s="204"/>
      <c r="G238" s="357">
        <f t="shared" si="3"/>
        <v>6287280</v>
      </c>
    </row>
    <row r="239" spans="1:7">
      <c r="A239" s="126" t="s">
        <v>332</v>
      </c>
      <c r="B239" s="126" t="s">
        <v>331</v>
      </c>
      <c r="C239" s="127">
        <v>30013622</v>
      </c>
      <c r="D239" s="204"/>
      <c r="E239" s="204"/>
      <c r="F239" s="204"/>
      <c r="G239" s="357">
        <f t="shared" si="3"/>
        <v>30013622</v>
      </c>
    </row>
    <row r="240" spans="1:7">
      <c r="A240" s="126" t="s">
        <v>333</v>
      </c>
      <c r="B240" s="126" t="s">
        <v>17</v>
      </c>
      <c r="C240" s="127">
        <v>230000</v>
      </c>
      <c r="D240" s="204"/>
      <c r="E240" s="204"/>
      <c r="F240" s="204"/>
      <c r="G240" s="357">
        <f t="shared" si="3"/>
        <v>230000</v>
      </c>
    </row>
    <row r="241" spans="1:7">
      <c r="A241" s="126" t="s">
        <v>334</v>
      </c>
      <c r="B241" s="126" t="s">
        <v>17</v>
      </c>
      <c r="C241" s="127">
        <v>5000000</v>
      </c>
      <c r="D241" s="204"/>
      <c r="E241" s="204"/>
      <c r="F241" s="204"/>
      <c r="G241" s="357">
        <f t="shared" si="3"/>
        <v>5000000</v>
      </c>
    </row>
    <row r="242" spans="1:7">
      <c r="A242" s="126" t="s">
        <v>335</v>
      </c>
      <c r="B242" s="126" t="s">
        <v>17</v>
      </c>
      <c r="C242" s="127">
        <v>5000000</v>
      </c>
      <c r="D242" s="204"/>
      <c r="E242" s="204"/>
      <c r="F242" s="204"/>
      <c r="G242" s="357">
        <f t="shared" si="3"/>
        <v>5000000</v>
      </c>
    </row>
    <row r="243" spans="1:7">
      <c r="A243" s="126" t="s">
        <v>336</v>
      </c>
      <c r="B243" s="126" t="s">
        <v>17</v>
      </c>
      <c r="C243" s="127">
        <v>7300000</v>
      </c>
      <c r="D243" s="204"/>
      <c r="E243" s="204"/>
      <c r="F243" s="204"/>
      <c r="G243" s="357">
        <f t="shared" si="3"/>
        <v>7300000</v>
      </c>
    </row>
    <row r="244" spans="1:7">
      <c r="A244" s="126" t="s">
        <v>338</v>
      </c>
      <c r="B244" s="126" t="s">
        <v>337</v>
      </c>
      <c r="C244" s="127">
        <v>150000</v>
      </c>
      <c r="D244" s="204"/>
      <c r="E244" s="204"/>
      <c r="F244" s="204"/>
      <c r="G244" s="357">
        <f t="shared" si="3"/>
        <v>150000</v>
      </c>
    </row>
    <row r="245" spans="1:7">
      <c r="A245" s="126" t="s">
        <v>339</v>
      </c>
      <c r="B245" s="126" t="s">
        <v>17</v>
      </c>
      <c r="C245" s="127">
        <v>5000000</v>
      </c>
      <c r="D245" s="204"/>
      <c r="E245" s="204"/>
      <c r="F245" s="204"/>
      <c r="G245" s="357">
        <f t="shared" si="3"/>
        <v>5000000</v>
      </c>
    </row>
    <row r="246" spans="1:7">
      <c r="A246" s="126" t="s">
        <v>340</v>
      </c>
      <c r="B246" s="126" t="s">
        <v>17</v>
      </c>
      <c r="C246" s="127">
        <v>40620000</v>
      </c>
      <c r="D246" s="204"/>
      <c r="E246" s="204"/>
      <c r="F246" s="204"/>
      <c r="G246" s="357">
        <f t="shared" si="3"/>
        <v>40620000</v>
      </c>
    </row>
    <row r="247" spans="1:7">
      <c r="A247" s="126" t="s">
        <v>342</v>
      </c>
      <c r="B247" s="126" t="s">
        <v>341</v>
      </c>
      <c r="C247" s="127">
        <v>100000</v>
      </c>
      <c r="D247" s="204"/>
      <c r="E247" s="204"/>
      <c r="F247" s="204"/>
      <c r="G247" s="357">
        <f t="shared" si="3"/>
        <v>100000</v>
      </c>
    </row>
    <row r="248" spans="1:7">
      <c r="A248" s="126" t="s">
        <v>343</v>
      </c>
      <c r="B248" s="126" t="s">
        <v>17</v>
      </c>
      <c r="C248" s="127">
        <v>5000000</v>
      </c>
      <c r="D248" s="204"/>
      <c r="E248" s="204"/>
      <c r="F248" s="204"/>
      <c r="G248" s="357">
        <f t="shared" si="3"/>
        <v>5000000</v>
      </c>
    </row>
    <row r="249" spans="1:7">
      <c r="A249" s="126" t="s">
        <v>345</v>
      </c>
      <c r="B249" s="126" t="s">
        <v>344</v>
      </c>
      <c r="C249" s="127">
        <v>5100000</v>
      </c>
      <c r="D249" s="204"/>
      <c r="E249" s="204"/>
      <c r="F249" s="204"/>
      <c r="G249" s="357">
        <f t="shared" si="3"/>
        <v>5100000</v>
      </c>
    </row>
    <row r="250" spans="1:7">
      <c r="A250" s="126" t="s">
        <v>347</v>
      </c>
      <c r="B250" s="126" t="s">
        <v>346</v>
      </c>
      <c r="C250" s="127">
        <v>2564000</v>
      </c>
      <c r="D250" s="204"/>
      <c r="E250" s="204"/>
      <c r="F250" s="204"/>
      <c r="G250" s="357">
        <f t="shared" si="3"/>
        <v>2564000</v>
      </c>
    </row>
    <row r="251" spans="1:7">
      <c r="A251" s="126" t="s">
        <v>349</v>
      </c>
      <c r="B251" s="126" t="s">
        <v>348</v>
      </c>
      <c r="C251" s="127">
        <v>5050000</v>
      </c>
      <c r="D251" s="204"/>
      <c r="E251" s="204"/>
      <c r="F251" s="204"/>
      <c r="G251" s="357">
        <f t="shared" si="3"/>
        <v>5050000</v>
      </c>
    </row>
    <row r="252" spans="1:7">
      <c r="A252" s="126" t="s">
        <v>350</v>
      </c>
      <c r="B252" s="126" t="s">
        <v>17</v>
      </c>
      <c r="C252" s="127">
        <v>30150000</v>
      </c>
      <c r="D252" s="204"/>
      <c r="E252" s="204"/>
      <c r="F252" s="204"/>
      <c r="G252" s="357">
        <f t="shared" si="3"/>
        <v>30150000</v>
      </c>
    </row>
    <row r="253" spans="1:7">
      <c r="A253" s="126" t="s">
        <v>352</v>
      </c>
      <c r="B253" s="126" t="s">
        <v>351</v>
      </c>
      <c r="C253" s="127">
        <v>1380000</v>
      </c>
      <c r="D253" s="204"/>
      <c r="E253" s="204"/>
      <c r="F253" s="204"/>
      <c r="G253" s="357">
        <f t="shared" si="3"/>
        <v>1380000</v>
      </c>
    </row>
    <row r="254" spans="1:7">
      <c r="A254" s="126" t="s">
        <v>354</v>
      </c>
      <c r="B254" s="126" t="s">
        <v>353</v>
      </c>
      <c r="C254" s="127">
        <v>5000000</v>
      </c>
      <c r="D254" s="204"/>
      <c r="E254" s="204"/>
      <c r="F254" s="204"/>
      <c r="G254" s="357">
        <f t="shared" si="3"/>
        <v>5000000</v>
      </c>
    </row>
    <row r="255" spans="1:7">
      <c r="A255" s="126" t="s">
        <v>355</v>
      </c>
      <c r="B255" s="126" t="s">
        <v>17</v>
      </c>
      <c r="C255" s="127">
        <v>3893000</v>
      </c>
      <c r="D255" s="204"/>
      <c r="E255" s="204"/>
      <c r="F255" s="204"/>
      <c r="G255" s="357">
        <f t="shared" si="3"/>
        <v>3893000</v>
      </c>
    </row>
    <row r="256" spans="1:7">
      <c r="A256" s="126" t="s">
        <v>356</v>
      </c>
      <c r="B256" s="126" t="s">
        <v>17</v>
      </c>
      <c r="C256" s="127">
        <v>5000000</v>
      </c>
      <c r="D256" s="204"/>
      <c r="E256" s="204"/>
      <c r="F256" s="204"/>
      <c r="G256" s="357">
        <f t="shared" si="3"/>
        <v>5000000</v>
      </c>
    </row>
    <row r="257" spans="1:7">
      <c r="A257" s="126" t="s">
        <v>357</v>
      </c>
      <c r="B257" s="126" t="s">
        <v>17</v>
      </c>
      <c r="C257" s="127">
        <v>500000</v>
      </c>
      <c r="D257" s="204"/>
      <c r="E257" s="204"/>
      <c r="F257" s="204"/>
      <c r="G257" s="357">
        <f t="shared" si="3"/>
        <v>500000</v>
      </c>
    </row>
    <row r="258" spans="1:7">
      <c r="A258" s="126" t="s">
        <v>358</v>
      </c>
      <c r="B258" s="126" t="s">
        <v>17</v>
      </c>
      <c r="C258" s="127">
        <v>5050000</v>
      </c>
      <c r="D258" s="204"/>
      <c r="E258" s="204"/>
      <c r="F258" s="204"/>
      <c r="G258" s="357">
        <f t="shared" si="3"/>
        <v>5050000</v>
      </c>
    </row>
    <row r="259" spans="1:7">
      <c r="A259" s="126" t="s">
        <v>360</v>
      </c>
      <c r="B259" s="126" t="s">
        <v>359</v>
      </c>
      <c r="C259" s="127">
        <v>17760000</v>
      </c>
      <c r="D259" s="204"/>
      <c r="E259" s="204"/>
      <c r="F259" s="204"/>
      <c r="G259" s="357">
        <f t="shared" si="3"/>
        <v>17760000</v>
      </c>
    </row>
    <row r="260" spans="1:7">
      <c r="A260" s="126" t="s">
        <v>362</v>
      </c>
      <c r="B260" s="126" t="s">
        <v>361</v>
      </c>
      <c r="C260" s="127">
        <v>100000</v>
      </c>
      <c r="D260" s="204"/>
      <c r="E260" s="204"/>
      <c r="F260" s="204"/>
      <c r="G260" s="357">
        <f t="shared" ref="G260:G290" si="4">C260+D260+E260+F260</f>
        <v>100000</v>
      </c>
    </row>
    <row r="261" spans="1:7">
      <c r="A261" s="126" t="s">
        <v>364</v>
      </c>
      <c r="B261" s="126" t="s">
        <v>363</v>
      </c>
      <c r="C261" s="127">
        <v>25700000</v>
      </c>
      <c r="D261" s="204"/>
      <c r="E261" s="204"/>
      <c r="F261" s="204"/>
      <c r="G261" s="357">
        <f t="shared" si="4"/>
        <v>25700000</v>
      </c>
    </row>
    <row r="262" spans="1:7">
      <c r="A262" s="126" t="s">
        <v>366</v>
      </c>
      <c r="B262" s="126" t="s">
        <v>365</v>
      </c>
      <c r="C262" s="204">
        <v>74474271</v>
      </c>
      <c r="D262" s="204"/>
      <c r="F262" s="271">
        <v>5775683</v>
      </c>
      <c r="G262" s="357">
        <f t="shared" si="4"/>
        <v>80249954</v>
      </c>
    </row>
    <row r="263" spans="1:7">
      <c r="A263" s="126" t="s">
        <v>367</v>
      </c>
      <c r="B263" s="126" t="s">
        <v>17</v>
      </c>
      <c r="C263" s="127">
        <v>50000</v>
      </c>
      <c r="D263" s="204"/>
      <c r="E263" s="204"/>
      <c r="F263" s="204"/>
      <c r="G263" s="357">
        <f t="shared" si="4"/>
        <v>50000</v>
      </c>
    </row>
    <row r="264" spans="1:7">
      <c r="A264" s="126" t="s">
        <v>369</v>
      </c>
      <c r="B264" s="126" t="s">
        <v>368</v>
      </c>
      <c r="C264" s="127">
        <v>20750015</v>
      </c>
      <c r="D264" s="204"/>
      <c r="E264" s="204"/>
      <c r="F264" s="204"/>
      <c r="G264" s="357">
        <f t="shared" si="4"/>
        <v>20750015</v>
      </c>
    </row>
    <row r="265" spans="1:7">
      <c r="A265" s="126" t="s">
        <v>371</v>
      </c>
      <c r="B265" s="126" t="s">
        <v>370</v>
      </c>
      <c r="C265" s="127">
        <v>7696000</v>
      </c>
      <c r="D265" s="204"/>
      <c r="E265" s="204"/>
      <c r="F265" s="204"/>
      <c r="G265" s="357">
        <f t="shared" si="4"/>
        <v>7696000</v>
      </c>
    </row>
    <row r="266" spans="1:7">
      <c r="A266" s="126" t="s">
        <v>372</v>
      </c>
      <c r="B266" s="126" t="s">
        <v>17</v>
      </c>
      <c r="C266" s="127">
        <v>5000000</v>
      </c>
      <c r="D266" s="204"/>
      <c r="E266" s="204"/>
      <c r="F266" s="204"/>
      <c r="G266" s="357">
        <f t="shared" si="4"/>
        <v>5000000</v>
      </c>
    </row>
    <row r="267" spans="1:7">
      <c r="A267" s="126" t="s">
        <v>373</v>
      </c>
      <c r="B267" s="126" t="s">
        <v>17</v>
      </c>
      <c r="C267" s="127">
        <v>244000</v>
      </c>
      <c r="D267" s="204"/>
      <c r="E267" s="204"/>
      <c r="F267" s="204"/>
      <c r="G267" s="357">
        <f t="shared" si="4"/>
        <v>244000</v>
      </c>
    </row>
    <row r="268" spans="1:7">
      <c r="A268" s="126" t="s">
        <v>374</v>
      </c>
      <c r="B268" s="126" t="s">
        <v>17</v>
      </c>
      <c r="C268" s="127">
        <v>2500000</v>
      </c>
      <c r="D268" s="204"/>
      <c r="E268" s="204"/>
      <c r="F268" s="204"/>
      <c r="G268" s="357">
        <f t="shared" si="4"/>
        <v>2500000</v>
      </c>
    </row>
    <row r="269" spans="1:7">
      <c r="A269" s="126" t="s">
        <v>376</v>
      </c>
      <c r="B269" s="126" t="s">
        <v>375</v>
      </c>
      <c r="C269" s="127">
        <v>5240000</v>
      </c>
      <c r="D269" s="204"/>
      <c r="E269" s="204"/>
      <c r="F269" s="204"/>
      <c r="G269" s="357">
        <f t="shared" si="4"/>
        <v>5240000</v>
      </c>
    </row>
    <row r="270" spans="1:7">
      <c r="A270" s="126" t="s">
        <v>377</v>
      </c>
      <c r="B270" s="126" t="s">
        <v>17</v>
      </c>
      <c r="C270" s="127">
        <v>248500</v>
      </c>
      <c r="D270" s="204"/>
      <c r="E270" s="204"/>
      <c r="F270" s="204"/>
      <c r="G270" s="357">
        <f t="shared" si="4"/>
        <v>248500</v>
      </c>
    </row>
    <row r="271" spans="1:7">
      <c r="A271" s="126" t="s">
        <v>379</v>
      </c>
      <c r="B271" s="126" t="s">
        <v>378</v>
      </c>
      <c r="C271" s="127">
        <v>30040000</v>
      </c>
      <c r="D271" s="204"/>
      <c r="E271" s="204"/>
      <c r="F271" s="204"/>
      <c r="G271" s="357">
        <f t="shared" si="4"/>
        <v>30040000</v>
      </c>
    </row>
    <row r="272" spans="1:7">
      <c r="A272" s="126" t="s">
        <v>380</v>
      </c>
      <c r="B272" s="126" t="s">
        <v>17</v>
      </c>
      <c r="C272" s="127">
        <v>100000</v>
      </c>
      <c r="D272" s="204"/>
      <c r="E272" s="204"/>
      <c r="F272" s="204"/>
      <c r="G272" s="357">
        <f t="shared" si="4"/>
        <v>100000</v>
      </c>
    </row>
    <row r="273" spans="1:7">
      <c r="A273" s="126" t="s">
        <v>381</v>
      </c>
      <c r="B273" s="126" t="s">
        <v>17</v>
      </c>
      <c r="C273" s="127">
        <v>100000</v>
      </c>
      <c r="D273" s="204"/>
      <c r="E273" s="204"/>
      <c r="F273" s="204"/>
      <c r="G273" s="357">
        <f t="shared" si="4"/>
        <v>100000</v>
      </c>
    </row>
    <row r="274" spans="1:7">
      <c r="A274" s="126" t="s">
        <v>382</v>
      </c>
      <c r="B274" s="126" t="s">
        <v>17</v>
      </c>
      <c r="C274" s="127">
        <v>8440000</v>
      </c>
      <c r="D274" s="204"/>
      <c r="E274" s="204"/>
      <c r="F274" s="204"/>
      <c r="G274" s="357">
        <f t="shared" si="4"/>
        <v>8440000</v>
      </c>
    </row>
    <row r="275" spans="1:7">
      <c r="A275" s="126" t="s">
        <v>384</v>
      </c>
      <c r="B275" s="126" t="s">
        <v>383</v>
      </c>
      <c r="C275" s="127">
        <v>1000000</v>
      </c>
      <c r="D275" s="204"/>
      <c r="E275" s="204"/>
      <c r="F275" s="204"/>
      <c r="G275" s="357">
        <f t="shared" si="4"/>
        <v>1000000</v>
      </c>
    </row>
    <row r="276" spans="1:7">
      <c r="A276" s="126" t="s">
        <v>386</v>
      </c>
      <c r="B276" s="126" t="s">
        <v>385</v>
      </c>
      <c r="C276" s="127">
        <v>570000</v>
      </c>
      <c r="D276" s="204"/>
      <c r="E276" s="204"/>
      <c r="F276" s="204"/>
      <c r="G276" s="357">
        <f t="shared" si="4"/>
        <v>570000</v>
      </c>
    </row>
    <row r="277" spans="1:7">
      <c r="A277" s="126" t="s">
        <v>387</v>
      </c>
      <c r="B277" s="126" t="s">
        <v>17</v>
      </c>
      <c r="C277" s="127">
        <v>5000000</v>
      </c>
      <c r="D277" s="204"/>
      <c r="E277" s="204"/>
      <c r="F277" s="204"/>
      <c r="G277" s="357">
        <f t="shared" si="4"/>
        <v>5000000</v>
      </c>
    </row>
    <row r="278" spans="1:7">
      <c r="A278" s="126" t="s">
        <v>388</v>
      </c>
      <c r="B278" s="126" t="s">
        <v>17</v>
      </c>
      <c r="C278" s="127">
        <v>5000000</v>
      </c>
      <c r="D278" s="204"/>
      <c r="E278" s="204"/>
      <c r="F278" s="204"/>
      <c r="G278" s="357">
        <f t="shared" si="4"/>
        <v>5000000</v>
      </c>
    </row>
    <row r="279" spans="1:7">
      <c r="A279" s="126" t="s">
        <v>390</v>
      </c>
      <c r="B279" s="126" t="s">
        <v>389</v>
      </c>
      <c r="C279" s="127">
        <v>15160000</v>
      </c>
      <c r="D279" s="204"/>
      <c r="E279" s="204"/>
      <c r="F279" s="204"/>
      <c r="G279" s="357">
        <f t="shared" si="4"/>
        <v>15160000</v>
      </c>
    </row>
    <row r="280" spans="1:7">
      <c r="A280" s="126" t="s">
        <v>392</v>
      </c>
      <c r="B280" s="126" t="s">
        <v>391</v>
      </c>
      <c r="C280" s="127">
        <v>425000</v>
      </c>
      <c r="D280" s="204"/>
      <c r="E280" s="204"/>
      <c r="F280" s="204"/>
      <c r="G280" s="357">
        <f t="shared" si="4"/>
        <v>425000</v>
      </c>
    </row>
    <row r="281" spans="1:7">
      <c r="A281" s="126" t="s">
        <v>394</v>
      </c>
      <c r="B281" s="126" t="s">
        <v>393</v>
      </c>
      <c r="C281" s="127">
        <v>600000</v>
      </c>
      <c r="D281" s="204"/>
      <c r="E281" s="204"/>
      <c r="F281" s="204"/>
      <c r="G281" s="357">
        <f t="shared" si="4"/>
        <v>600000</v>
      </c>
    </row>
    <row r="282" spans="1:7">
      <c r="A282" s="126" t="s">
        <v>395</v>
      </c>
      <c r="B282" s="126" t="s">
        <v>17</v>
      </c>
      <c r="C282" s="127">
        <v>3000000</v>
      </c>
      <c r="D282" s="204"/>
      <c r="E282" s="204"/>
      <c r="F282" s="204"/>
      <c r="G282" s="357">
        <f t="shared" si="4"/>
        <v>3000000</v>
      </c>
    </row>
    <row r="283" spans="1:7">
      <c r="A283" s="126" t="s">
        <v>396</v>
      </c>
      <c r="B283" s="126" t="s">
        <v>17</v>
      </c>
      <c r="C283" s="127">
        <v>20000000</v>
      </c>
      <c r="D283" s="204"/>
      <c r="E283" s="204"/>
      <c r="F283" s="204"/>
      <c r="G283" s="357">
        <f t="shared" si="4"/>
        <v>20000000</v>
      </c>
    </row>
    <row r="284" spans="1:7">
      <c r="A284" s="126" t="s">
        <v>398</v>
      </c>
      <c r="B284" s="126" t="s">
        <v>397</v>
      </c>
      <c r="C284" s="127">
        <v>410000</v>
      </c>
      <c r="D284" s="204"/>
      <c r="E284" s="204"/>
      <c r="F284" s="204"/>
      <c r="G284" s="357">
        <f t="shared" si="4"/>
        <v>410000</v>
      </c>
    </row>
    <row r="285" spans="1:7">
      <c r="A285" s="126" t="s">
        <v>399</v>
      </c>
      <c r="B285" s="126" t="s">
        <v>17</v>
      </c>
      <c r="C285" s="127">
        <v>10000000</v>
      </c>
      <c r="D285" s="204"/>
      <c r="E285" s="204"/>
      <c r="F285" s="204"/>
      <c r="G285" s="357">
        <f t="shared" si="4"/>
        <v>10000000</v>
      </c>
    </row>
    <row r="286" spans="1:7">
      <c r="A286" s="126" t="s">
        <v>400</v>
      </c>
      <c r="B286" s="126" t="s">
        <v>17</v>
      </c>
      <c r="C286" s="127">
        <v>15000000</v>
      </c>
      <c r="D286" s="204"/>
      <c r="E286" s="204"/>
      <c r="F286" s="204"/>
      <c r="G286" s="357">
        <f t="shared" si="4"/>
        <v>15000000</v>
      </c>
    </row>
    <row r="287" spans="1:7">
      <c r="A287" s="126" t="s">
        <v>401</v>
      </c>
      <c r="B287" s="126" t="s">
        <v>17</v>
      </c>
      <c r="C287" s="127">
        <v>15000000</v>
      </c>
      <c r="D287" s="204"/>
      <c r="E287" s="204"/>
      <c r="F287" s="204"/>
      <c r="G287" s="357">
        <f t="shared" si="4"/>
        <v>15000000</v>
      </c>
    </row>
    <row r="288" spans="1:7">
      <c r="A288" s="126" t="s">
        <v>402</v>
      </c>
      <c r="B288" s="126" t="s">
        <v>17</v>
      </c>
      <c r="C288" s="127">
        <v>50000</v>
      </c>
      <c r="D288" s="204"/>
      <c r="E288" s="204"/>
      <c r="F288" s="204"/>
      <c r="G288" s="357">
        <f t="shared" si="4"/>
        <v>50000</v>
      </c>
    </row>
    <row r="289" spans="1:7">
      <c r="A289" s="126" t="s">
        <v>403</v>
      </c>
      <c r="B289" s="126" t="s">
        <v>17</v>
      </c>
      <c r="C289" s="127">
        <v>10100000</v>
      </c>
      <c r="D289" s="204"/>
      <c r="E289" s="204"/>
      <c r="F289" s="204"/>
      <c r="G289" s="357">
        <f t="shared" si="4"/>
        <v>10100000</v>
      </c>
    </row>
    <row r="290" spans="1:7">
      <c r="A290" s="126" t="s">
        <v>404</v>
      </c>
      <c r="B290" s="126" t="s">
        <v>17</v>
      </c>
      <c r="C290" s="127">
        <v>50000</v>
      </c>
      <c r="D290" s="204"/>
      <c r="E290" s="204"/>
      <c r="F290" s="204"/>
      <c r="G290" s="357">
        <f t="shared" si="4"/>
        <v>50000</v>
      </c>
    </row>
    <row r="291" spans="1:7">
      <c r="A291" s="126"/>
      <c r="B291" s="126"/>
      <c r="C291" s="127"/>
      <c r="D291" s="204"/>
      <c r="E291" s="204"/>
      <c r="F291" s="204"/>
      <c r="G291" s="204"/>
    </row>
    <row r="292" spans="1:7">
      <c r="A292" s="444" t="s">
        <v>3743</v>
      </c>
      <c r="B292" s="444"/>
      <c r="C292" s="164">
        <f>SUM(C3:C290)</f>
        <v>1939175862</v>
      </c>
      <c r="D292" s="164">
        <f>SUM(D3:D290)</f>
        <v>796330723</v>
      </c>
      <c r="E292" s="164">
        <f>SUM(E3:E290)</f>
        <v>14599005</v>
      </c>
      <c r="F292" s="164">
        <f>SUM(F3:F290)</f>
        <v>1754698118</v>
      </c>
      <c r="G292" s="164">
        <f>SUM(C292:F292)</f>
        <v>4504803708</v>
      </c>
    </row>
  </sheetData>
  <mergeCells count="1">
    <mergeCell ref="A292:B292"/>
  </mergeCells>
  <conditionalFormatting sqref="A1:A1048576">
    <cfRule type="duplicateValues" dxfId="8" priority="10"/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49C95-998B-420E-B2EE-9B8180FA36B6}">
  <dimension ref="A1:D796"/>
  <sheetViews>
    <sheetView workbookViewId="0"/>
  </sheetViews>
  <sheetFormatPr baseColWidth="10" defaultColWidth="10.88671875" defaultRowHeight="13.8"/>
  <cols>
    <col min="1" max="1" width="10.88671875" style="4"/>
    <col min="2" max="2" width="18.44140625" style="4" customWidth="1"/>
    <col min="3" max="3" width="67.109375" style="4" bestFit="1" customWidth="1"/>
    <col min="4" max="4" width="19.109375" style="267" bestFit="1" customWidth="1"/>
    <col min="5" max="16384" width="10.88671875" style="4"/>
  </cols>
  <sheetData>
    <row r="1" spans="1:4">
      <c r="A1" s="14" t="s">
        <v>6619</v>
      </c>
    </row>
    <row r="3" spans="1:4" customFormat="1" ht="14.4">
      <c r="A3" s="161" t="s">
        <v>6620</v>
      </c>
      <c r="B3" s="161" t="s">
        <v>3</v>
      </c>
      <c r="C3" s="161" t="s">
        <v>857</v>
      </c>
      <c r="D3" s="161" t="s">
        <v>6621</v>
      </c>
    </row>
    <row r="4" spans="1:4" ht="15.6">
      <c r="A4" s="133">
        <v>1</v>
      </c>
      <c r="B4" s="133" t="s">
        <v>5548</v>
      </c>
      <c r="C4" s="132" t="s">
        <v>6622</v>
      </c>
      <c r="D4" s="274">
        <v>504556265</v>
      </c>
    </row>
    <row r="5" spans="1:4" ht="15.6">
      <c r="A5" s="133">
        <v>2</v>
      </c>
      <c r="B5" s="133">
        <v>85113493</v>
      </c>
      <c r="C5" s="132" t="s">
        <v>6623</v>
      </c>
      <c r="D5" s="274">
        <v>0</v>
      </c>
    </row>
    <row r="6" spans="1:4" ht="15.6">
      <c r="A6" s="133">
        <v>3</v>
      </c>
      <c r="B6" s="133" t="s">
        <v>6624</v>
      </c>
      <c r="C6" s="132" t="s">
        <v>6625</v>
      </c>
      <c r="D6" s="274">
        <v>160000</v>
      </c>
    </row>
    <row r="7" spans="1:4" ht="15.6">
      <c r="A7" s="133">
        <v>4</v>
      </c>
      <c r="B7" s="133" t="s">
        <v>6626</v>
      </c>
      <c r="C7" s="132" t="s">
        <v>6627</v>
      </c>
      <c r="D7" s="274">
        <v>76848680</v>
      </c>
    </row>
    <row r="8" spans="1:4" ht="15.6">
      <c r="A8" s="133">
        <v>5</v>
      </c>
      <c r="B8" s="133" t="s">
        <v>6628</v>
      </c>
      <c r="C8" s="132" t="s">
        <v>6629</v>
      </c>
      <c r="D8" s="274">
        <v>2496500</v>
      </c>
    </row>
    <row r="9" spans="1:4" ht="15.6">
      <c r="A9" s="133">
        <v>6</v>
      </c>
      <c r="B9" s="133" t="s">
        <v>5183</v>
      </c>
      <c r="C9" s="132" t="s">
        <v>5184</v>
      </c>
      <c r="D9" s="274">
        <v>44215000</v>
      </c>
    </row>
    <row r="10" spans="1:4" ht="15.6">
      <c r="A10" s="133">
        <v>7</v>
      </c>
      <c r="B10" s="133" t="s">
        <v>4777</v>
      </c>
      <c r="C10" s="132" t="s">
        <v>4778</v>
      </c>
      <c r="D10" s="274">
        <v>812750</v>
      </c>
    </row>
    <row r="11" spans="1:4" ht="15.6">
      <c r="A11" s="133">
        <v>8</v>
      </c>
      <c r="B11" s="133" t="s">
        <v>4923</v>
      </c>
      <c r="C11" s="132" t="s">
        <v>5634</v>
      </c>
      <c r="D11" s="274">
        <v>5311309107</v>
      </c>
    </row>
    <row r="12" spans="1:4" ht="15.6">
      <c r="A12" s="133">
        <v>9</v>
      </c>
      <c r="B12" s="133" t="s">
        <v>6630</v>
      </c>
      <c r="C12" s="132" t="s">
        <v>6631</v>
      </c>
      <c r="D12" s="274">
        <v>762280</v>
      </c>
    </row>
    <row r="13" spans="1:4" ht="15.6">
      <c r="A13" s="133">
        <v>10</v>
      </c>
      <c r="B13" s="133" t="s">
        <v>4853</v>
      </c>
      <c r="C13" s="132" t="s">
        <v>4854</v>
      </c>
      <c r="D13" s="274"/>
    </row>
    <row r="14" spans="1:4" ht="15.6">
      <c r="A14" s="133">
        <v>11</v>
      </c>
      <c r="B14" s="133" t="s">
        <v>6632</v>
      </c>
      <c r="C14" s="132" t="s">
        <v>6633</v>
      </c>
      <c r="D14" s="274">
        <v>309470199</v>
      </c>
    </row>
    <row r="15" spans="1:4" ht="15.6">
      <c r="A15" s="133">
        <v>12</v>
      </c>
      <c r="B15" s="133" t="s">
        <v>6634</v>
      </c>
      <c r="C15" s="132" t="s">
        <v>6635</v>
      </c>
      <c r="D15" s="274">
        <v>46503334</v>
      </c>
    </row>
    <row r="16" spans="1:4" ht="15.6">
      <c r="A16" s="133">
        <v>13</v>
      </c>
      <c r="B16" s="133" t="s">
        <v>5257</v>
      </c>
      <c r="C16" s="132" t="s">
        <v>5258</v>
      </c>
      <c r="D16" s="274">
        <v>102925200</v>
      </c>
    </row>
    <row r="17" spans="1:4" ht="15.6">
      <c r="A17" s="133">
        <v>14</v>
      </c>
      <c r="B17" s="133" t="s">
        <v>6636</v>
      </c>
      <c r="C17" s="132" t="s">
        <v>6637</v>
      </c>
      <c r="D17" s="274">
        <v>77766676</v>
      </c>
    </row>
    <row r="18" spans="1:4" ht="15.6">
      <c r="A18" s="133">
        <v>15</v>
      </c>
      <c r="B18" s="133" t="s">
        <v>5202</v>
      </c>
      <c r="C18" s="132" t="s">
        <v>5203</v>
      </c>
      <c r="D18" s="274">
        <v>56096435</v>
      </c>
    </row>
    <row r="19" spans="1:4" ht="15.6">
      <c r="A19" s="133">
        <v>16</v>
      </c>
      <c r="B19" s="133" t="s">
        <v>5205</v>
      </c>
      <c r="C19" s="132" t="s">
        <v>6638</v>
      </c>
      <c r="D19" s="274">
        <v>1046992908</v>
      </c>
    </row>
    <row r="20" spans="1:4" ht="15.6">
      <c r="A20" s="133">
        <v>17</v>
      </c>
      <c r="B20" s="133" t="s">
        <v>608</v>
      </c>
      <c r="C20" s="132" t="s">
        <v>4311</v>
      </c>
      <c r="D20" s="274">
        <v>25607803864</v>
      </c>
    </row>
    <row r="21" spans="1:4" ht="15.6">
      <c r="A21" s="133">
        <v>18</v>
      </c>
      <c r="B21" s="133" t="s">
        <v>6639</v>
      </c>
      <c r="C21" s="132" t="s">
        <v>6640</v>
      </c>
      <c r="D21" s="274">
        <v>28113016</v>
      </c>
    </row>
    <row r="22" spans="1:4" ht="15.6">
      <c r="A22" s="133">
        <v>19</v>
      </c>
      <c r="B22" s="133" t="s">
        <v>4117</v>
      </c>
      <c r="C22" s="132" t="s">
        <v>4118</v>
      </c>
      <c r="D22" s="274">
        <v>19094866</v>
      </c>
    </row>
    <row r="23" spans="1:4" ht="15.6">
      <c r="A23" s="133">
        <v>20</v>
      </c>
      <c r="B23" s="133" t="s">
        <v>5254</v>
      </c>
      <c r="C23" s="132" t="s">
        <v>5255</v>
      </c>
      <c r="D23" s="274">
        <v>29739398</v>
      </c>
    </row>
    <row r="24" spans="1:4" ht="15.6">
      <c r="A24" s="133">
        <v>21</v>
      </c>
      <c r="B24" s="133" t="s">
        <v>6641</v>
      </c>
      <c r="C24" s="132" t="s">
        <v>6642</v>
      </c>
      <c r="D24" s="274">
        <v>99060850</v>
      </c>
    </row>
    <row r="25" spans="1:4" ht="15.6">
      <c r="A25" s="133">
        <v>22</v>
      </c>
      <c r="B25" s="133" t="s">
        <v>5261</v>
      </c>
      <c r="C25" s="132" t="s">
        <v>6643</v>
      </c>
      <c r="D25" s="274">
        <v>62300661</v>
      </c>
    </row>
    <row r="26" spans="1:4" ht="15.6">
      <c r="A26" s="133">
        <v>23</v>
      </c>
      <c r="B26" s="133" t="s">
        <v>5284</v>
      </c>
      <c r="C26" s="132" t="s">
        <v>6644</v>
      </c>
      <c r="D26" s="274">
        <v>27057400</v>
      </c>
    </row>
    <row r="27" spans="1:4" ht="15.6">
      <c r="A27" s="133">
        <v>24</v>
      </c>
      <c r="B27" s="133" t="s">
        <v>5177</v>
      </c>
      <c r="C27" s="132" t="s">
        <v>5178</v>
      </c>
      <c r="D27" s="274">
        <v>238852448</v>
      </c>
    </row>
    <row r="28" spans="1:4" ht="15.6">
      <c r="A28" s="133">
        <v>25</v>
      </c>
      <c r="B28" s="133" t="s">
        <v>6645</v>
      </c>
      <c r="C28" s="132" t="s">
        <v>6646</v>
      </c>
      <c r="D28" s="274">
        <v>4638000</v>
      </c>
    </row>
    <row r="29" spans="1:4" ht="15.6">
      <c r="A29" s="133">
        <v>26</v>
      </c>
      <c r="B29" s="133" t="s">
        <v>5229</v>
      </c>
      <c r="C29" s="132" t="s">
        <v>5819</v>
      </c>
      <c r="D29" s="274">
        <v>5317433985</v>
      </c>
    </row>
    <row r="30" spans="1:4" ht="15.6">
      <c r="A30" s="133">
        <v>27</v>
      </c>
      <c r="B30" s="133" t="s">
        <v>4594</v>
      </c>
      <c r="C30" s="132" t="s">
        <v>4595</v>
      </c>
      <c r="D30" s="274">
        <v>112637195</v>
      </c>
    </row>
    <row r="31" spans="1:4" ht="15.6">
      <c r="A31" s="133">
        <v>28</v>
      </c>
      <c r="B31" s="133" t="s">
        <v>6647</v>
      </c>
      <c r="C31" s="132" t="s">
        <v>6648</v>
      </c>
      <c r="D31" s="274">
        <v>220000</v>
      </c>
    </row>
    <row r="32" spans="1:4" ht="15.6">
      <c r="A32" s="133">
        <v>29</v>
      </c>
      <c r="B32" s="133" t="s">
        <v>4746</v>
      </c>
      <c r="C32" s="132" t="s">
        <v>4747</v>
      </c>
      <c r="D32" s="274">
        <v>1200000</v>
      </c>
    </row>
    <row r="33" spans="1:4" ht="15.6">
      <c r="A33" s="133">
        <v>30</v>
      </c>
      <c r="B33" s="133" t="s">
        <v>5291</v>
      </c>
      <c r="C33" s="132" t="s">
        <v>5292</v>
      </c>
      <c r="D33" s="274">
        <v>26493000</v>
      </c>
    </row>
    <row r="34" spans="1:4" ht="15.6">
      <c r="A34" s="133">
        <v>31</v>
      </c>
      <c r="B34" s="133" t="s">
        <v>4897</v>
      </c>
      <c r="C34" s="132" t="s">
        <v>4898</v>
      </c>
      <c r="D34" s="274">
        <v>808511799</v>
      </c>
    </row>
    <row r="35" spans="1:4" ht="15.6">
      <c r="A35" s="133">
        <v>32</v>
      </c>
      <c r="B35" s="133" t="s">
        <v>6649</v>
      </c>
      <c r="C35" s="132" t="s">
        <v>6650</v>
      </c>
      <c r="D35" s="274">
        <v>13008500</v>
      </c>
    </row>
    <row r="36" spans="1:4" ht="15.6">
      <c r="A36" s="133">
        <v>33</v>
      </c>
      <c r="B36" s="133" t="s">
        <v>6651</v>
      </c>
      <c r="C36" s="132" t="s">
        <v>6652</v>
      </c>
      <c r="D36" s="274">
        <v>16571750</v>
      </c>
    </row>
    <row r="37" spans="1:4" ht="15.6">
      <c r="A37" s="133">
        <v>34</v>
      </c>
      <c r="B37" s="133" t="s">
        <v>6653</v>
      </c>
      <c r="C37" s="132" t="s">
        <v>6654</v>
      </c>
      <c r="D37" s="274">
        <v>41007400</v>
      </c>
    </row>
    <row r="38" spans="1:4" ht="15.6">
      <c r="A38" s="133">
        <v>35</v>
      </c>
      <c r="B38" s="133" t="s">
        <v>5186</v>
      </c>
      <c r="C38" s="132" t="s">
        <v>5187</v>
      </c>
      <c r="D38" s="274">
        <v>128038281</v>
      </c>
    </row>
    <row r="39" spans="1:4" ht="15.6">
      <c r="A39" s="133">
        <v>36</v>
      </c>
      <c r="B39" s="133" t="s">
        <v>5287</v>
      </c>
      <c r="C39" s="132" t="s">
        <v>5288</v>
      </c>
      <c r="D39" s="274">
        <v>33262175</v>
      </c>
    </row>
    <row r="40" spans="1:4" ht="15.6">
      <c r="A40" s="133">
        <v>37</v>
      </c>
      <c r="B40" s="133" t="s">
        <v>6655</v>
      </c>
      <c r="C40" s="132" t="s">
        <v>6656</v>
      </c>
      <c r="D40" s="274">
        <v>16516540</v>
      </c>
    </row>
    <row r="41" spans="1:4" ht="15.6">
      <c r="A41" s="133">
        <v>38</v>
      </c>
      <c r="B41" s="133" t="s">
        <v>5748</v>
      </c>
      <c r="C41" s="132" t="s">
        <v>5802</v>
      </c>
      <c r="D41" s="274">
        <v>187797549</v>
      </c>
    </row>
    <row r="42" spans="1:4" ht="15.6">
      <c r="A42" s="133">
        <v>39</v>
      </c>
      <c r="B42" s="133" t="s">
        <v>6657</v>
      </c>
      <c r="C42" s="132" t="s">
        <v>6658</v>
      </c>
      <c r="D42" s="274">
        <v>82564993</v>
      </c>
    </row>
    <row r="43" spans="1:4" ht="15.6">
      <c r="A43" s="133">
        <v>40</v>
      </c>
      <c r="B43" s="133" t="s">
        <v>6659</v>
      </c>
      <c r="C43" s="132" t="s">
        <v>6660</v>
      </c>
      <c r="D43" s="274">
        <v>14561735</v>
      </c>
    </row>
    <row r="44" spans="1:4" ht="15.6">
      <c r="A44" s="133">
        <v>41</v>
      </c>
      <c r="B44" s="133" t="s">
        <v>6661</v>
      </c>
      <c r="C44" s="132" t="s">
        <v>6662</v>
      </c>
      <c r="D44" s="274">
        <v>247844060</v>
      </c>
    </row>
    <row r="45" spans="1:4" ht="15.6">
      <c r="A45" s="133">
        <v>42</v>
      </c>
      <c r="B45" s="133" t="s">
        <v>6663</v>
      </c>
      <c r="C45" s="132" t="s">
        <v>6664</v>
      </c>
      <c r="D45" s="274"/>
    </row>
    <row r="46" spans="1:4" ht="15.6">
      <c r="A46" s="133">
        <v>43</v>
      </c>
      <c r="B46" s="133" t="s">
        <v>4847</v>
      </c>
      <c r="C46" s="132" t="s">
        <v>4848</v>
      </c>
      <c r="D46" s="274"/>
    </row>
    <row r="47" spans="1:4" ht="15.6">
      <c r="A47" s="133">
        <v>44</v>
      </c>
      <c r="B47" s="133" t="s">
        <v>6665</v>
      </c>
      <c r="C47" s="132" t="s">
        <v>6666</v>
      </c>
      <c r="D47" s="274"/>
    </row>
    <row r="48" spans="1:4" ht="15.6">
      <c r="A48" s="133">
        <v>45</v>
      </c>
      <c r="B48" s="133" t="s">
        <v>5665</v>
      </c>
      <c r="C48" s="132" t="s">
        <v>5666</v>
      </c>
      <c r="D48" s="274">
        <v>91971501</v>
      </c>
    </row>
    <row r="49" spans="1:4" ht="15.6">
      <c r="A49" s="133">
        <v>46</v>
      </c>
      <c r="B49" s="133" t="s">
        <v>5662</v>
      </c>
      <c r="C49" s="132" t="s">
        <v>5663</v>
      </c>
      <c r="D49" s="274">
        <v>278989900</v>
      </c>
    </row>
    <row r="50" spans="1:4" ht="15.6">
      <c r="A50" s="133">
        <v>47</v>
      </c>
      <c r="B50" s="133" t="s">
        <v>4859</v>
      </c>
      <c r="C50" s="132" t="s">
        <v>4860</v>
      </c>
      <c r="D50" s="274"/>
    </row>
    <row r="51" spans="1:4" ht="15.6">
      <c r="A51" s="133">
        <v>48</v>
      </c>
      <c r="B51" s="133" t="s">
        <v>4724</v>
      </c>
      <c r="C51" s="132" t="s">
        <v>4725</v>
      </c>
      <c r="D51" s="274">
        <v>72314100</v>
      </c>
    </row>
    <row r="52" spans="1:4" ht="15.6">
      <c r="A52" s="133">
        <v>49</v>
      </c>
      <c r="B52" s="133" t="s">
        <v>5658</v>
      </c>
      <c r="C52" s="132" t="s">
        <v>5659</v>
      </c>
      <c r="D52" s="274">
        <v>42157845</v>
      </c>
    </row>
    <row r="53" spans="1:4" ht="15.6">
      <c r="A53" s="133">
        <v>50</v>
      </c>
      <c r="B53" s="133" t="s">
        <v>6667</v>
      </c>
      <c r="C53" s="132" t="s">
        <v>6668</v>
      </c>
      <c r="D53" s="274">
        <v>86084100</v>
      </c>
    </row>
    <row r="54" spans="1:4" ht="15.6">
      <c r="A54" s="133">
        <v>51</v>
      </c>
      <c r="B54" s="133" t="s">
        <v>6669</v>
      </c>
      <c r="C54" s="132" t="s">
        <v>6670</v>
      </c>
      <c r="D54" s="274"/>
    </row>
    <row r="55" spans="1:4" ht="15.6">
      <c r="A55" s="133">
        <v>52</v>
      </c>
      <c r="B55" s="133" t="s">
        <v>6671</v>
      </c>
      <c r="C55" s="132" t="s">
        <v>6672</v>
      </c>
      <c r="D55" s="274">
        <v>315000</v>
      </c>
    </row>
    <row r="56" spans="1:4" ht="15.6">
      <c r="A56" s="133">
        <v>53</v>
      </c>
      <c r="B56" s="133" t="s">
        <v>4507</v>
      </c>
      <c r="C56" s="132" t="s">
        <v>4508</v>
      </c>
      <c r="D56" s="274">
        <v>306481470</v>
      </c>
    </row>
    <row r="57" spans="1:4" ht="15.6">
      <c r="A57" s="133">
        <v>54</v>
      </c>
      <c r="B57" s="133" t="s">
        <v>6673</v>
      </c>
      <c r="C57" s="132" t="s">
        <v>6674</v>
      </c>
      <c r="D57" s="274">
        <v>25180693</v>
      </c>
    </row>
    <row r="58" spans="1:4" ht="15.6">
      <c r="A58" s="133">
        <v>55</v>
      </c>
      <c r="B58" s="133" t="s">
        <v>6675</v>
      </c>
      <c r="C58" s="132" t="s">
        <v>6676</v>
      </c>
      <c r="D58" s="274">
        <v>15158000</v>
      </c>
    </row>
    <row r="59" spans="1:4" ht="15.6">
      <c r="A59" s="133">
        <v>56</v>
      </c>
      <c r="B59" s="133" t="s">
        <v>6677</v>
      </c>
      <c r="C59" s="132" t="s">
        <v>6678</v>
      </c>
      <c r="D59" s="274">
        <v>450000</v>
      </c>
    </row>
    <row r="60" spans="1:4" ht="15.6">
      <c r="A60" s="133">
        <v>57</v>
      </c>
      <c r="B60" s="133" t="s">
        <v>6679</v>
      </c>
      <c r="C60" s="132" t="s">
        <v>6680</v>
      </c>
      <c r="D60" s="274"/>
    </row>
    <row r="61" spans="1:4" ht="15.6">
      <c r="A61" s="133">
        <v>58</v>
      </c>
      <c r="B61" s="133" t="s">
        <v>4822</v>
      </c>
      <c r="C61" s="132" t="s">
        <v>4823</v>
      </c>
      <c r="D61" s="274"/>
    </row>
    <row r="62" spans="1:4" ht="15.6">
      <c r="A62" s="133">
        <v>59</v>
      </c>
      <c r="B62" s="133" t="s">
        <v>6681</v>
      </c>
      <c r="C62" s="132" t="s">
        <v>6682</v>
      </c>
      <c r="D62" s="274"/>
    </row>
    <row r="63" spans="1:4" ht="15.6">
      <c r="A63" s="133">
        <v>60</v>
      </c>
      <c r="B63" s="133" t="s">
        <v>5259</v>
      </c>
      <c r="C63" s="132" t="s">
        <v>5260</v>
      </c>
      <c r="D63" s="274">
        <v>127447276</v>
      </c>
    </row>
    <row r="64" spans="1:4" ht="15.6">
      <c r="A64" s="133">
        <v>61</v>
      </c>
      <c r="B64" s="133" t="s">
        <v>6683</v>
      </c>
      <c r="C64" s="132" t="s">
        <v>6684</v>
      </c>
      <c r="D64" s="274">
        <v>528934</v>
      </c>
    </row>
    <row r="65" spans="1:4" ht="15.6">
      <c r="A65" s="133">
        <v>62</v>
      </c>
      <c r="B65" s="133" t="s">
        <v>6685</v>
      </c>
      <c r="C65" s="132" t="s">
        <v>6686</v>
      </c>
      <c r="D65" s="274">
        <v>1970000</v>
      </c>
    </row>
    <row r="66" spans="1:4" ht="15.6">
      <c r="A66" s="133">
        <v>63</v>
      </c>
      <c r="B66" s="133" t="s">
        <v>6687</v>
      </c>
      <c r="C66" s="132" t="s">
        <v>6688</v>
      </c>
      <c r="D66" s="274">
        <v>40624050</v>
      </c>
    </row>
    <row r="67" spans="1:4" ht="15.6">
      <c r="A67" s="133">
        <v>64</v>
      </c>
      <c r="B67" s="133" t="s">
        <v>6689</v>
      </c>
      <c r="C67" s="132" t="s">
        <v>6690</v>
      </c>
      <c r="D67" s="274">
        <v>71327500</v>
      </c>
    </row>
    <row r="68" spans="1:4" ht="15.6">
      <c r="A68" s="133">
        <v>65</v>
      </c>
      <c r="B68" s="133" t="s">
        <v>5280</v>
      </c>
      <c r="C68" s="132" t="s">
        <v>5281</v>
      </c>
      <c r="D68" s="274">
        <v>68170830</v>
      </c>
    </row>
    <row r="69" spans="1:4" ht="15.6">
      <c r="A69" s="133">
        <v>66</v>
      </c>
      <c r="B69" s="133" t="s">
        <v>6691</v>
      </c>
      <c r="C69" s="132" t="s">
        <v>6692</v>
      </c>
      <c r="D69" s="274">
        <v>62630225</v>
      </c>
    </row>
    <row r="70" spans="1:4" ht="15.6">
      <c r="A70" s="133">
        <v>67</v>
      </c>
      <c r="B70" s="133" t="s">
        <v>6693</v>
      </c>
      <c r="C70" s="132" t="s">
        <v>6694</v>
      </c>
      <c r="D70" s="274">
        <v>12898497</v>
      </c>
    </row>
    <row r="71" spans="1:4" ht="15.6">
      <c r="A71" s="133">
        <v>68</v>
      </c>
      <c r="B71" s="133" t="s">
        <v>6695</v>
      </c>
      <c r="C71" s="132" t="s">
        <v>6696</v>
      </c>
      <c r="D71" s="274">
        <v>5215100</v>
      </c>
    </row>
    <row r="72" spans="1:4" ht="15.6">
      <c r="A72" s="133">
        <v>69</v>
      </c>
      <c r="B72" s="133" t="s">
        <v>6697</v>
      </c>
      <c r="C72" s="132" t="s">
        <v>6698</v>
      </c>
      <c r="D72" s="274">
        <v>19150339</v>
      </c>
    </row>
    <row r="73" spans="1:4" ht="15.6">
      <c r="A73" s="133">
        <v>70</v>
      </c>
      <c r="B73" s="133" t="s">
        <v>6699</v>
      </c>
      <c r="C73" s="132" t="s">
        <v>6700</v>
      </c>
      <c r="D73" s="274">
        <v>3757236</v>
      </c>
    </row>
    <row r="74" spans="1:4" ht="15.6">
      <c r="A74" s="133">
        <v>71</v>
      </c>
      <c r="B74" s="133" t="s">
        <v>6701</v>
      </c>
      <c r="C74" s="132" t="s">
        <v>6702</v>
      </c>
      <c r="D74" s="274">
        <v>26074091</v>
      </c>
    </row>
    <row r="75" spans="1:4" ht="15.6">
      <c r="A75" s="133">
        <v>72</v>
      </c>
      <c r="B75" s="133" t="s">
        <v>6703</v>
      </c>
      <c r="C75" s="132" t="s">
        <v>6704</v>
      </c>
      <c r="D75" s="274">
        <v>1969021</v>
      </c>
    </row>
    <row r="76" spans="1:4" ht="15.6">
      <c r="A76" s="133">
        <v>73</v>
      </c>
      <c r="B76" s="133" t="s">
        <v>6705</v>
      </c>
      <c r="C76" s="132" t="s">
        <v>6706</v>
      </c>
      <c r="D76" s="274">
        <v>21225309</v>
      </c>
    </row>
    <row r="77" spans="1:4" ht="15.6">
      <c r="A77" s="133">
        <v>74</v>
      </c>
      <c r="B77" s="133" t="s">
        <v>4824</v>
      </c>
      <c r="C77" s="132" t="s">
        <v>4825</v>
      </c>
      <c r="D77" s="274"/>
    </row>
    <row r="78" spans="1:4" ht="15.6">
      <c r="A78" s="133">
        <v>75</v>
      </c>
      <c r="B78" s="133" t="s">
        <v>4882</v>
      </c>
      <c r="C78" s="132" t="s">
        <v>4883</v>
      </c>
      <c r="D78" s="274"/>
    </row>
    <row r="79" spans="1:4" ht="15.6">
      <c r="A79" s="133">
        <v>76</v>
      </c>
      <c r="B79" s="133" t="s">
        <v>6707</v>
      </c>
      <c r="C79" s="132" t="s">
        <v>6708</v>
      </c>
      <c r="D79" s="274">
        <v>52537750</v>
      </c>
    </row>
    <row r="80" spans="1:4" ht="15.6">
      <c r="A80" s="133">
        <v>77</v>
      </c>
      <c r="B80" s="133" t="s">
        <v>6709</v>
      </c>
      <c r="C80" s="132" t="s">
        <v>6710</v>
      </c>
      <c r="D80" s="274">
        <v>29883500</v>
      </c>
    </row>
    <row r="81" spans="1:4" ht="15.6">
      <c r="A81" s="133">
        <v>78</v>
      </c>
      <c r="B81" s="133" t="s">
        <v>6711</v>
      </c>
      <c r="C81" s="132" t="s">
        <v>6712</v>
      </c>
      <c r="D81" s="274"/>
    </row>
    <row r="82" spans="1:4" ht="15.6">
      <c r="A82" s="133">
        <v>79</v>
      </c>
      <c r="B82" s="133" t="s">
        <v>4820</v>
      </c>
      <c r="C82" s="132" t="s">
        <v>4821</v>
      </c>
      <c r="D82" s="274"/>
    </row>
    <row r="83" spans="1:4" ht="15.6">
      <c r="A83" s="133">
        <v>80</v>
      </c>
      <c r="B83" s="133" t="s">
        <v>4849</v>
      </c>
      <c r="C83" s="132" t="s">
        <v>4850</v>
      </c>
      <c r="D83" s="274"/>
    </row>
    <row r="84" spans="1:4" ht="15.6">
      <c r="A84" s="133">
        <v>81</v>
      </c>
      <c r="B84" s="133" t="s">
        <v>6713</v>
      </c>
      <c r="C84" s="132" t="s">
        <v>5440</v>
      </c>
      <c r="D84" s="274"/>
    </row>
    <row r="85" spans="1:4" ht="15.6">
      <c r="A85" s="133">
        <v>82</v>
      </c>
      <c r="B85" s="133" t="s">
        <v>4385</v>
      </c>
      <c r="C85" s="132" t="s">
        <v>4386</v>
      </c>
      <c r="D85" s="274">
        <v>214243284</v>
      </c>
    </row>
    <row r="86" spans="1:4" ht="15.6">
      <c r="A86" s="133">
        <v>83</v>
      </c>
      <c r="B86" s="133" t="s">
        <v>6714</v>
      </c>
      <c r="C86" s="132" t="s">
        <v>6715</v>
      </c>
      <c r="D86" s="274">
        <v>158700726</v>
      </c>
    </row>
    <row r="87" spans="1:4" ht="15.6">
      <c r="A87" s="133">
        <v>84</v>
      </c>
      <c r="B87" s="133" t="s">
        <v>4498</v>
      </c>
      <c r="C87" s="132" t="s">
        <v>4499</v>
      </c>
      <c r="D87" s="274">
        <v>556847420</v>
      </c>
    </row>
    <row r="88" spans="1:4" ht="15.6">
      <c r="A88" s="133">
        <v>85</v>
      </c>
      <c r="B88" s="133" t="s">
        <v>6716</v>
      </c>
      <c r="C88" s="132" t="s">
        <v>6717</v>
      </c>
      <c r="D88" s="274"/>
    </row>
    <row r="89" spans="1:4" ht="15.6">
      <c r="A89" s="133">
        <v>86</v>
      </c>
      <c r="B89" s="133" t="s">
        <v>6718</v>
      </c>
      <c r="C89" s="132" t="s">
        <v>6719</v>
      </c>
      <c r="D89" s="274"/>
    </row>
    <row r="90" spans="1:4" ht="15.6">
      <c r="A90" s="133">
        <v>87</v>
      </c>
      <c r="B90" s="133" t="s">
        <v>6720</v>
      </c>
      <c r="C90" s="132" t="s">
        <v>6721</v>
      </c>
      <c r="D90" s="274"/>
    </row>
    <row r="91" spans="1:4" ht="15.6">
      <c r="A91" s="133">
        <v>88</v>
      </c>
      <c r="B91" s="133" t="s">
        <v>4544</v>
      </c>
      <c r="C91" s="132" t="s">
        <v>4545</v>
      </c>
      <c r="D91" s="274">
        <v>79820300</v>
      </c>
    </row>
    <row r="92" spans="1:4" ht="15.6">
      <c r="A92" s="133">
        <v>89</v>
      </c>
      <c r="B92" s="133" t="s">
        <v>6722</v>
      </c>
      <c r="C92" s="132" t="s">
        <v>6723</v>
      </c>
      <c r="D92" s="274">
        <v>3460300</v>
      </c>
    </row>
    <row r="93" spans="1:4" ht="15.6">
      <c r="A93" s="133">
        <v>90</v>
      </c>
      <c r="B93" s="133" t="s">
        <v>4908</v>
      </c>
      <c r="C93" s="132" t="s">
        <v>4909</v>
      </c>
      <c r="D93" s="274"/>
    </row>
    <row r="94" spans="1:4" ht="15.6">
      <c r="A94" s="133">
        <v>91</v>
      </c>
      <c r="B94" s="133" t="s">
        <v>6724</v>
      </c>
      <c r="C94" s="132" t="s">
        <v>6725</v>
      </c>
      <c r="D94" s="274"/>
    </row>
    <row r="95" spans="1:4" ht="15.6">
      <c r="A95" s="133">
        <v>92</v>
      </c>
      <c r="B95" s="133" t="s">
        <v>4578</v>
      </c>
      <c r="C95" s="132" t="s">
        <v>4579</v>
      </c>
      <c r="D95" s="274">
        <v>84320767</v>
      </c>
    </row>
    <row r="96" spans="1:4" ht="15.6">
      <c r="A96" s="133">
        <v>93</v>
      </c>
      <c r="B96" s="133" t="s">
        <v>5234</v>
      </c>
      <c r="C96" s="132" t="s">
        <v>5235</v>
      </c>
      <c r="D96" s="274">
        <v>114073487</v>
      </c>
    </row>
    <row r="97" spans="1:4" ht="15.6">
      <c r="A97" s="133">
        <v>94</v>
      </c>
      <c r="B97" s="133" t="s">
        <v>4445</v>
      </c>
      <c r="C97" s="132" t="s">
        <v>4446</v>
      </c>
      <c r="D97" s="274">
        <v>208506000</v>
      </c>
    </row>
    <row r="98" spans="1:4" ht="15.6">
      <c r="A98" s="133">
        <v>95</v>
      </c>
      <c r="B98" s="133" t="s">
        <v>4538</v>
      </c>
      <c r="C98" s="132" t="s">
        <v>5904</v>
      </c>
      <c r="D98" s="274">
        <v>65976750</v>
      </c>
    </row>
    <row r="99" spans="1:4" ht="15.6">
      <c r="A99" s="133">
        <v>96</v>
      </c>
      <c r="B99" s="133" t="s">
        <v>6726</v>
      </c>
      <c r="C99" s="132" t="s">
        <v>6727</v>
      </c>
      <c r="D99" s="274">
        <v>787064780</v>
      </c>
    </row>
    <row r="100" spans="1:4" ht="15.6">
      <c r="A100" s="133">
        <v>97</v>
      </c>
      <c r="B100" s="133" t="s">
        <v>5307</v>
      </c>
      <c r="C100" s="132" t="s">
        <v>5308</v>
      </c>
      <c r="D100" s="274">
        <v>48647040</v>
      </c>
    </row>
    <row r="101" spans="1:4" ht="15.6">
      <c r="A101" s="133">
        <v>98</v>
      </c>
      <c r="B101" s="133" t="s">
        <v>6728</v>
      </c>
      <c r="C101" s="132" t="s">
        <v>6729</v>
      </c>
      <c r="D101" s="274">
        <v>97740690</v>
      </c>
    </row>
    <row r="102" spans="1:4" ht="15.6">
      <c r="A102" s="133">
        <v>99</v>
      </c>
      <c r="B102" s="133" t="s">
        <v>5809</v>
      </c>
      <c r="C102" s="132" t="s">
        <v>5810</v>
      </c>
      <c r="D102" s="274">
        <v>115601279</v>
      </c>
    </row>
    <row r="103" spans="1:4" ht="15.6">
      <c r="A103" s="133">
        <v>100</v>
      </c>
      <c r="B103" s="133" t="s">
        <v>4835</v>
      </c>
      <c r="C103" s="132" t="s">
        <v>4836</v>
      </c>
      <c r="D103" s="274"/>
    </row>
    <row r="104" spans="1:4" ht="15.6">
      <c r="A104" s="133">
        <v>101</v>
      </c>
      <c r="B104" s="133" t="s">
        <v>4280</v>
      </c>
      <c r="C104" s="132" t="s">
        <v>6730</v>
      </c>
      <c r="D104" s="274">
        <v>1143615708</v>
      </c>
    </row>
    <row r="105" spans="1:4" ht="15.6">
      <c r="A105" s="133">
        <v>102</v>
      </c>
      <c r="B105" s="133" t="s">
        <v>6731</v>
      </c>
      <c r="C105" s="132" t="s">
        <v>5556</v>
      </c>
      <c r="D105" s="274">
        <v>35751488</v>
      </c>
    </row>
    <row r="106" spans="1:4" ht="15.6">
      <c r="A106" s="133">
        <v>103</v>
      </c>
      <c r="B106" s="133" t="s">
        <v>4664</v>
      </c>
      <c r="C106" s="132" t="s">
        <v>4665</v>
      </c>
      <c r="D106" s="274">
        <v>49755746</v>
      </c>
    </row>
    <row r="107" spans="1:4" ht="15.6">
      <c r="A107" s="133">
        <v>104</v>
      </c>
      <c r="B107" s="133" t="s">
        <v>6732</v>
      </c>
      <c r="C107" s="132" t="s">
        <v>6733</v>
      </c>
      <c r="D107" s="274">
        <v>201672980</v>
      </c>
    </row>
    <row r="108" spans="1:4" ht="15.6">
      <c r="A108" s="133">
        <v>105</v>
      </c>
      <c r="B108" s="133" t="s">
        <v>6734</v>
      </c>
      <c r="C108" s="132" t="s">
        <v>6735</v>
      </c>
      <c r="D108" s="274">
        <v>25600000</v>
      </c>
    </row>
    <row r="109" spans="1:4" ht="15.6">
      <c r="A109" s="133">
        <v>106</v>
      </c>
      <c r="B109" s="133" t="s">
        <v>6736</v>
      </c>
      <c r="C109" s="132" t="s">
        <v>6737</v>
      </c>
      <c r="D109" s="274">
        <v>7201400</v>
      </c>
    </row>
    <row r="110" spans="1:4" ht="15.6">
      <c r="A110" s="133">
        <v>107</v>
      </c>
      <c r="B110" s="133" t="s">
        <v>4979</v>
      </c>
      <c r="C110" s="132" t="s">
        <v>4980</v>
      </c>
      <c r="D110" s="274"/>
    </row>
    <row r="111" spans="1:4" ht="15.6">
      <c r="A111" s="133">
        <v>108</v>
      </c>
      <c r="B111" s="133" t="s">
        <v>4952</v>
      </c>
      <c r="C111" s="132" t="s">
        <v>4953</v>
      </c>
      <c r="D111" s="274"/>
    </row>
    <row r="112" spans="1:4" ht="15.6">
      <c r="A112" s="133">
        <v>109</v>
      </c>
      <c r="B112" s="133" t="s">
        <v>6738</v>
      </c>
      <c r="C112" s="132" t="s">
        <v>6739</v>
      </c>
      <c r="D112" s="274">
        <v>43556750</v>
      </c>
    </row>
    <row r="113" spans="1:4" ht="15.6">
      <c r="A113" s="133">
        <v>110</v>
      </c>
      <c r="B113" s="133" t="s">
        <v>4895</v>
      </c>
      <c r="C113" s="132" t="s">
        <v>4896</v>
      </c>
      <c r="D113" s="274"/>
    </row>
    <row r="114" spans="1:4" ht="15.6">
      <c r="A114" s="133">
        <v>111</v>
      </c>
      <c r="B114" s="133" t="s">
        <v>6740</v>
      </c>
      <c r="C114" s="132" t="s">
        <v>6741</v>
      </c>
      <c r="D114" s="274">
        <v>34045700</v>
      </c>
    </row>
    <row r="115" spans="1:4" ht="15.6">
      <c r="A115" s="133">
        <v>112</v>
      </c>
      <c r="B115" s="133" t="s">
        <v>6742</v>
      </c>
      <c r="C115" s="132" t="s">
        <v>6743</v>
      </c>
      <c r="D115" s="274">
        <v>63568042</v>
      </c>
    </row>
    <row r="116" spans="1:4" ht="15.6">
      <c r="A116" s="133">
        <v>113</v>
      </c>
      <c r="B116" s="133" t="s">
        <v>5174</v>
      </c>
      <c r="C116" s="132" t="s">
        <v>5175</v>
      </c>
      <c r="D116" s="274">
        <v>117101396</v>
      </c>
    </row>
    <row r="117" spans="1:4" ht="15.6">
      <c r="A117" s="133">
        <v>114</v>
      </c>
      <c r="B117" s="133" t="s">
        <v>6744</v>
      </c>
      <c r="C117" s="132" t="s">
        <v>6745</v>
      </c>
      <c r="D117" s="274">
        <v>29714640</v>
      </c>
    </row>
    <row r="118" spans="1:4" ht="15.6">
      <c r="A118" s="133">
        <v>115</v>
      </c>
      <c r="B118" s="133" t="s">
        <v>6746</v>
      </c>
      <c r="C118" s="132" t="s">
        <v>6747</v>
      </c>
      <c r="D118" s="274">
        <v>672000</v>
      </c>
    </row>
    <row r="119" spans="1:4" ht="15.6">
      <c r="A119" s="133">
        <v>116</v>
      </c>
      <c r="B119" s="133" t="s">
        <v>6748</v>
      </c>
      <c r="C119" s="132" t="s">
        <v>6749</v>
      </c>
      <c r="D119" s="274">
        <v>21784000</v>
      </c>
    </row>
    <row r="120" spans="1:4" ht="15.6">
      <c r="A120" s="133">
        <v>117</v>
      </c>
      <c r="B120" s="133" t="s">
        <v>6750</v>
      </c>
      <c r="C120" s="132" t="s">
        <v>6751</v>
      </c>
      <c r="D120" s="274">
        <v>175348262</v>
      </c>
    </row>
    <row r="121" spans="1:4" ht="15.6">
      <c r="A121" s="133">
        <v>118</v>
      </c>
      <c r="B121" s="133" t="s">
        <v>4937</v>
      </c>
      <c r="C121" s="132" t="s">
        <v>4938</v>
      </c>
      <c r="D121" s="274"/>
    </row>
    <row r="122" spans="1:4" ht="15.6">
      <c r="A122" s="133">
        <v>119</v>
      </c>
      <c r="B122" s="133" t="s">
        <v>4855</v>
      </c>
      <c r="C122" s="132" t="s">
        <v>4856</v>
      </c>
      <c r="D122" s="274"/>
    </row>
    <row r="123" spans="1:4" ht="15.6">
      <c r="A123" s="133">
        <v>120</v>
      </c>
      <c r="B123" s="133" t="s">
        <v>6752</v>
      </c>
      <c r="C123" s="132" t="s">
        <v>6753</v>
      </c>
      <c r="D123" s="274">
        <v>3501430</v>
      </c>
    </row>
    <row r="124" spans="1:4" ht="15.6">
      <c r="A124" s="133">
        <v>121</v>
      </c>
      <c r="B124" s="133" t="s">
        <v>6754</v>
      </c>
      <c r="C124" s="132" t="s">
        <v>6755</v>
      </c>
      <c r="D124" s="274">
        <v>54927029</v>
      </c>
    </row>
    <row r="125" spans="1:4" ht="15.6">
      <c r="A125" s="133">
        <v>122</v>
      </c>
      <c r="B125" s="133" t="s">
        <v>5142</v>
      </c>
      <c r="C125" s="132" t="s">
        <v>5143</v>
      </c>
      <c r="D125" s="274">
        <v>39675376</v>
      </c>
    </row>
    <row r="126" spans="1:4" ht="15.6">
      <c r="A126" s="133">
        <v>123</v>
      </c>
      <c r="B126" s="133" t="s">
        <v>4841</v>
      </c>
      <c r="C126" s="132" t="s">
        <v>4842</v>
      </c>
      <c r="D126" s="274"/>
    </row>
    <row r="127" spans="1:4" ht="15.6">
      <c r="A127" s="133">
        <v>124</v>
      </c>
      <c r="B127" s="133" t="s">
        <v>4991</v>
      </c>
      <c r="C127" s="132" t="s">
        <v>4992</v>
      </c>
      <c r="D127" s="274"/>
    </row>
    <row r="128" spans="1:4" ht="15.6">
      <c r="A128" s="133">
        <v>125</v>
      </c>
      <c r="B128" s="133" t="s">
        <v>4461</v>
      </c>
      <c r="C128" s="132" t="s">
        <v>4462</v>
      </c>
      <c r="D128" s="274">
        <v>30868800</v>
      </c>
    </row>
    <row r="129" spans="1:4" ht="15.6">
      <c r="A129" s="133">
        <v>126</v>
      </c>
      <c r="B129" s="133" t="s">
        <v>6756</v>
      </c>
      <c r="C129" s="132" t="s">
        <v>6757</v>
      </c>
      <c r="D129" s="274">
        <v>5078800</v>
      </c>
    </row>
    <row r="130" spans="1:4" ht="15.6">
      <c r="A130" s="133">
        <v>127</v>
      </c>
      <c r="B130" s="133" t="s">
        <v>6758</v>
      </c>
      <c r="C130" s="132" t="s">
        <v>6759</v>
      </c>
      <c r="D130" s="274">
        <v>52944395</v>
      </c>
    </row>
    <row r="131" spans="1:4" ht="15.6">
      <c r="A131" s="133">
        <v>128</v>
      </c>
      <c r="B131" s="133" t="s">
        <v>6760</v>
      </c>
      <c r="C131" s="132" t="s">
        <v>6761</v>
      </c>
      <c r="D131" s="274">
        <v>625951210</v>
      </c>
    </row>
    <row r="132" spans="1:4" ht="15.6">
      <c r="A132" s="133">
        <v>129</v>
      </c>
      <c r="B132" s="133" t="s">
        <v>6762</v>
      </c>
      <c r="C132" s="132" t="s">
        <v>6763</v>
      </c>
      <c r="D132" s="274">
        <v>113707974</v>
      </c>
    </row>
    <row r="133" spans="1:4" ht="15.6">
      <c r="A133" s="133">
        <v>130</v>
      </c>
      <c r="B133" s="133" t="s">
        <v>6764</v>
      </c>
      <c r="C133" s="132" t="s">
        <v>6765</v>
      </c>
      <c r="D133" s="274">
        <v>2100000</v>
      </c>
    </row>
    <row r="134" spans="1:4" ht="15.6">
      <c r="A134" s="133">
        <v>131</v>
      </c>
      <c r="B134" s="133" t="s">
        <v>6766</v>
      </c>
      <c r="C134" s="132" t="s">
        <v>6767</v>
      </c>
      <c r="D134" s="274">
        <v>6647300</v>
      </c>
    </row>
    <row r="135" spans="1:4" ht="15.6">
      <c r="A135" s="133">
        <v>132</v>
      </c>
      <c r="B135" s="133" t="s">
        <v>6768</v>
      </c>
      <c r="C135" s="132" t="s">
        <v>6769</v>
      </c>
      <c r="D135" s="274">
        <v>9135750</v>
      </c>
    </row>
    <row r="136" spans="1:4" ht="15.6">
      <c r="A136" s="133">
        <v>133</v>
      </c>
      <c r="B136" s="133" t="s">
        <v>6770</v>
      </c>
      <c r="C136" s="132" t="s">
        <v>6771</v>
      </c>
      <c r="D136" s="274">
        <v>38268206</v>
      </c>
    </row>
    <row r="137" spans="1:4" ht="15.6">
      <c r="A137" s="133">
        <v>134</v>
      </c>
      <c r="B137" s="133" t="s">
        <v>6772</v>
      </c>
      <c r="C137" s="132" t="s">
        <v>6773</v>
      </c>
      <c r="D137" s="274">
        <v>23311500</v>
      </c>
    </row>
    <row r="138" spans="1:4" ht="15.6">
      <c r="A138" s="133">
        <v>135</v>
      </c>
      <c r="B138" s="133" t="s">
        <v>5566</v>
      </c>
      <c r="C138" s="132" t="s">
        <v>5567</v>
      </c>
      <c r="D138" s="274">
        <v>330210020</v>
      </c>
    </row>
    <row r="139" spans="1:4" ht="15.6">
      <c r="A139" s="133">
        <v>136</v>
      </c>
      <c r="B139" s="133" t="s">
        <v>6774</v>
      </c>
      <c r="C139" s="132" t="s">
        <v>6775</v>
      </c>
      <c r="D139" s="274">
        <v>22685455</v>
      </c>
    </row>
    <row r="140" spans="1:4" ht="15.6">
      <c r="A140" s="133">
        <v>137</v>
      </c>
      <c r="B140" s="133" t="s">
        <v>6776</v>
      </c>
      <c r="C140" s="132" t="s">
        <v>6777</v>
      </c>
      <c r="D140" s="274">
        <v>2803461</v>
      </c>
    </row>
    <row r="141" spans="1:4" ht="15.6">
      <c r="A141" s="133">
        <v>138</v>
      </c>
      <c r="B141" s="133" t="s">
        <v>6778</v>
      </c>
      <c r="C141" s="132" t="s">
        <v>6779</v>
      </c>
      <c r="D141" s="274">
        <v>7852808</v>
      </c>
    </row>
    <row r="142" spans="1:4" ht="15.6">
      <c r="A142" s="133">
        <v>139</v>
      </c>
      <c r="B142" s="133" t="s">
        <v>6780</v>
      </c>
      <c r="C142" s="132" t="s">
        <v>6781</v>
      </c>
      <c r="D142" s="274">
        <v>25161036</v>
      </c>
    </row>
    <row r="143" spans="1:4" ht="15.6">
      <c r="A143" s="133">
        <v>140</v>
      </c>
      <c r="B143" s="133" t="s">
        <v>5589</v>
      </c>
      <c r="C143" s="132" t="s">
        <v>5590</v>
      </c>
      <c r="D143" s="274">
        <v>282935012</v>
      </c>
    </row>
    <row r="144" spans="1:4" ht="15.6">
      <c r="A144" s="133">
        <v>141</v>
      </c>
      <c r="B144" s="133" t="s">
        <v>6782</v>
      </c>
      <c r="C144" s="132" t="s">
        <v>6783</v>
      </c>
      <c r="D144" s="274">
        <v>52641000</v>
      </c>
    </row>
    <row r="145" spans="1:4" ht="15.6">
      <c r="A145" s="133">
        <v>142</v>
      </c>
      <c r="B145" s="133" t="s">
        <v>5564</v>
      </c>
      <c r="C145" s="132" t="s">
        <v>5565</v>
      </c>
      <c r="D145" s="274">
        <v>48800000</v>
      </c>
    </row>
    <row r="146" spans="1:4" ht="15.6">
      <c r="A146" s="133">
        <v>143</v>
      </c>
      <c r="B146" s="133" t="s">
        <v>6784</v>
      </c>
      <c r="C146" s="132" t="s">
        <v>6785</v>
      </c>
      <c r="D146" s="274"/>
    </row>
    <row r="147" spans="1:4" ht="15.6">
      <c r="A147" s="133">
        <v>144</v>
      </c>
      <c r="B147" s="133" t="s">
        <v>5882</v>
      </c>
      <c r="C147" s="132" t="s">
        <v>5883</v>
      </c>
      <c r="D147" s="274">
        <v>121952500</v>
      </c>
    </row>
    <row r="148" spans="1:4" ht="15.6">
      <c r="A148" s="133">
        <v>145</v>
      </c>
      <c r="B148" s="133" t="s">
        <v>6786</v>
      </c>
      <c r="C148" s="132" t="s">
        <v>6787</v>
      </c>
      <c r="D148" s="274">
        <v>39461453</v>
      </c>
    </row>
    <row r="149" spans="1:4" ht="15.6">
      <c r="A149" s="133">
        <v>146</v>
      </c>
      <c r="B149" s="133" t="s">
        <v>5926</v>
      </c>
      <c r="C149" s="132" t="s">
        <v>5927</v>
      </c>
      <c r="D149" s="274">
        <v>44543820</v>
      </c>
    </row>
    <row r="150" spans="1:4" ht="15.6">
      <c r="A150" s="133">
        <v>147</v>
      </c>
      <c r="B150" s="133" t="s">
        <v>6788</v>
      </c>
      <c r="C150" s="132" t="s">
        <v>6789</v>
      </c>
      <c r="D150" s="274">
        <v>100415526</v>
      </c>
    </row>
    <row r="151" spans="1:4" ht="15.6">
      <c r="A151" s="133">
        <v>148</v>
      </c>
      <c r="B151" s="133" t="s">
        <v>4196</v>
      </c>
      <c r="C151" s="132" t="s">
        <v>4197</v>
      </c>
      <c r="D151" s="274">
        <v>1092000</v>
      </c>
    </row>
    <row r="152" spans="1:4" ht="15.6">
      <c r="A152" s="133">
        <v>149</v>
      </c>
      <c r="B152" s="133" t="s">
        <v>5854</v>
      </c>
      <c r="C152" s="132" t="s">
        <v>5855</v>
      </c>
      <c r="D152" s="274">
        <v>4032889331</v>
      </c>
    </row>
    <row r="153" spans="1:4" ht="15.6">
      <c r="A153" s="133">
        <v>150</v>
      </c>
      <c r="B153" s="133" t="s">
        <v>5901</v>
      </c>
      <c r="C153" s="132" t="s">
        <v>5902</v>
      </c>
      <c r="D153" s="274">
        <v>111648900</v>
      </c>
    </row>
    <row r="154" spans="1:4" ht="15.6">
      <c r="A154" s="133">
        <v>151</v>
      </c>
      <c r="B154" s="133" t="s">
        <v>5908</v>
      </c>
      <c r="C154" s="132" t="s">
        <v>5909</v>
      </c>
      <c r="D154" s="274">
        <v>84351664</v>
      </c>
    </row>
    <row r="155" spans="1:4" ht="15.6">
      <c r="A155" s="133">
        <v>152</v>
      </c>
      <c r="B155" s="133" t="s">
        <v>6790</v>
      </c>
      <c r="C155" s="132" t="s">
        <v>6791</v>
      </c>
      <c r="D155" s="274">
        <v>28367844</v>
      </c>
    </row>
    <row r="156" spans="1:4" ht="15.6">
      <c r="A156" s="133">
        <v>153</v>
      </c>
      <c r="B156" s="133" t="s">
        <v>5584</v>
      </c>
      <c r="C156" s="132" t="s">
        <v>5585</v>
      </c>
      <c r="D156" s="274">
        <v>155256294</v>
      </c>
    </row>
    <row r="157" spans="1:4" ht="15.6">
      <c r="A157" s="133">
        <v>154</v>
      </c>
      <c r="B157" s="133" t="s">
        <v>6792</v>
      </c>
      <c r="C157" s="132" t="s">
        <v>5071</v>
      </c>
      <c r="D157" s="274">
        <v>44089253</v>
      </c>
    </row>
    <row r="158" spans="1:4" ht="15.6">
      <c r="A158" s="133">
        <v>155</v>
      </c>
      <c r="B158" s="133" t="s">
        <v>6793</v>
      </c>
      <c r="C158" s="132" t="s">
        <v>6794</v>
      </c>
      <c r="D158" s="274"/>
    </row>
    <row r="159" spans="1:4" ht="15.6">
      <c r="A159" s="133">
        <v>156</v>
      </c>
      <c r="B159" s="133" t="s">
        <v>5965</v>
      </c>
      <c r="C159" s="132" t="s">
        <v>5966</v>
      </c>
      <c r="D159" s="274">
        <v>33861050</v>
      </c>
    </row>
    <row r="160" spans="1:4" ht="15.6">
      <c r="A160" s="133">
        <v>157</v>
      </c>
      <c r="B160" s="133" t="s">
        <v>6795</v>
      </c>
      <c r="C160" s="132" t="s">
        <v>6796</v>
      </c>
      <c r="D160" s="274">
        <v>32274416</v>
      </c>
    </row>
    <row r="161" spans="1:4" ht="15.6">
      <c r="A161" s="133">
        <v>158</v>
      </c>
      <c r="B161" s="133" t="s">
        <v>6797</v>
      </c>
      <c r="C161" s="132" t="s">
        <v>5068</v>
      </c>
      <c r="D161" s="274">
        <v>125402803</v>
      </c>
    </row>
    <row r="162" spans="1:4" ht="15.6">
      <c r="A162" s="133">
        <v>159</v>
      </c>
      <c r="B162" s="133" t="s">
        <v>6798</v>
      </c>
      <c r="C162" s="132" t="s">
        <v>6799</v>
      </c>
      <c r="D162" s="274">
        <v>347000000</v>
      </c>
    </row>
    <row r="163" spans="1:4" ht="15.6">
      <c r="A163" s="133">
        <v>160</v>
      </c>
      <c r="B163" s="133" t="s">
        <v>6800</v>
      </c>
      <c r="C163" s="132" t="s">
        <v>6801</v>
      </c>
      <c r="D163" s="274">
        <v>403000000</v>
      </c>
    </row>
    <row r="164" spans="1:4" ht="15.6">
      <c r="A164" s="133">
        <v>161</v>
      </c>
      <c r="B164" s="133" t="s">
        <v>6802</v>
      </c>
      <c r="C164" s="132" t="s">
        <v>6803</v>
      </c>
      <c r="D164" s="274">
        <v>140591534</v>
      </c>
    </row>
    <row r="165" spans="1:4" ht="15.6">
      <c r="A165" s="133">
        <v>162</v>
      </c>
      <c r="B165" s="133" t="s">
        <v>6804</v>
      </c>
      <c r="C165" s="132" t="s">
        <v>6805</v>
      </c>
      <c r="D165" s="274">
        <v>527622940</v>
      </c>
    </row>
    <row r="166" spans="1:4" ht="15.6">
      <c r="A166" s="133">
        <v>163</v>
      </c>
      <c r="B166" s="133" t="s">
        <v>6806</v>
      </c>
      <c r="C166" s="132" t="s">
        <v>6807</v>
      </c>
      <c r="D166" s="274">
        <v>300000000</v>
      </c>
    </row>
    <row r="167" spans="1:4" ht="15.6">
      <c r="A167" s="133">
        <v>164</v>
      </c>
      <c r="B167" s="133" t="s">
        <v>6808</v>
      </c>
      <c r="C167" s="132" t="s">
        <v>6809</v>
      </c>
      <c r="D167" s="274">
        <v>47842805</v>
      </c>
    </row>
    <row r="168" spans="1:4" ht="15.6">
      <c r="A168" s="133">
        <v>165</v>
      </c>
      <c r="B168" s="133" t="s">
        <v>6810</v>
      </c>
      <c r="C168" s="132" t="s">
        <v>6811</v>
      </c>
      <c r="D168" s="274">
        <v>53645470</v>
      </c>
    </row>
    <row r="169" spans="1:4" ht="15.6">
      <c r="A169" s="133">
        <v>166</v>
      </c>
      <c r="B169" s="133" t="s">
        <v>6812</v>
      </c>
      <c r="C169" s="132" t="s">
        <v>6813</v>
      </c>
      <c r="D169" s="274">
        <v>63283196</v>
      </c>
    </row>
    <row r="170" spans="1:4" ht="15.6">
      <c r="A170" s="133">
        <v>167</v>
      </c>
      <c r="B170" s="133" t="s">
        <v>6814</v>
      </c>
      <c r="C170" s="132" t="s">
        <v>6815</v>
      </c>
      <c r="D170" s="274">
        <v>93671875</v>
      </c>
    </row>
    <row r="171" spans="1:4" ht="15.6">
      <c r="A171" s="133">
        <v>168</v>
      </c>
      <c r="B171" s="133" t="s">
        <v>4089</v>
      </c>
      <c r="C171" s="132" t="s">
        <v>4090</v>
      </c>
      <c r="D171" s="274">
        <v>235660025</v>
      </c>
    </row>
    <row r="172" spans="1:4" ht="15.6">
      <c r="A172" s="133">
        <v>169</v>
      </c>
      <c r="B172" s="133" t="s">
        <v>6816</v>
      </c>
      <c r="C172" s="132" t="s">
        <v>6817</v>
      </c>
      <c r="D172" s="274">
        <v>88009024</v>
      </c>
    </row>
    <row r="173" spans="1:4" ht="15.6">
      <c r="A173" s="133">
        <v>170</v>
      </c>
      <c r="B173" s="133" t="s">
        <v>6818</v>
      </c>
      <c r="C173" s="132" t="s">
        <v>6819</v>
      </c>
      <c r="D173" s="274">
        <v>49432855</v>
      </c>
    </row>
    <row r="174" spans="1:4" ht="15.6">
      <c r="A174" s="133">
        <v>171</v>
      </c>
      <c r="B174" s="133" t="s">
        <v>4885</v>
      </c>
      <c r="C174" s="132" t="s">
        <v>4886</v>
      </c>
      <c r="D174" s="274"/>
    </row>
    <row r="175" spans="1:4" ht="15.6">
      <c r="A175" s="133">
        <v>172</v>
      </c>
      <c r="B175" s="133" t="s">
        <v>6820</v>
      </c>
      <c r="C175" s="132" t="s">
        <v>6821</v>
      </c>
      <c r="D175" s="274">
        <v>60934020</v>
      </c>
    </row>
    <row r="176" spans="1:4" ht="15.6">
      <c r="A176" s="133">
        <v>173</v>
      </c>
      <c r="B176" s="133" t="s">
        <v>6822</v>
      </c>
      <c r="C176" s="132" t="s">
        <v>4101</v>
      </c>
      <c r="D176" s="274">
        <v>230601091</v>
      </c>
    </row>
    <row r="177" spans="1:4" ht="15.6">
      <c r="A177" s="133">
        <v>174</v>
      </c>
      <c r="B177" s="133" t="s">
        <v>6823</v>
      </c>
      <c r="C177" s="132" t="s">
        <v>6824</v>
      </c>
      <c r="D177" s="274">
        <v>180117560</v>
      </c>
    </row>
    <row r="178" spans="1:4" ht="15.6">
      <c r="A178" s="133">
        <v>175</v>
      </c>
      <c r="B178" s="133" t="s">
        <v>6825</v>
      </c>
      <c r="C178" s="132" t="s">
        <v>6826</v>
      </c>
      <c r="D178" s="274">
        <v>50522880</v>
      </c>
    </row>
    <row r="179" spans="1:4" ht="15.6">
      <c r="A179" s="133">
        <v>176</v>
      </c>
      <c r="B179" s="133" t="s">
        <v>6827</v>
      </c>
      <c r="C179" s="132" t="s">
        <v>6828</v>
      </c>
      <c r="D179" s="274">
        <v>67449561</v>
      </c>
    </row>
    <row r="180" spans="1:4" ht="15.6">
      <c r="A180" s="133">
        <v>177</v>
      </c>
      <c r="B180" s="133" t="s">
        <v>4029</v>
      </c>
      <c r="C180" s="132" t="s">
        <v>4030</v>
      </c>
      <c r="D180" s="274">
        <v>2234136</v>
      </c>
    </row>
    <row r="181" spans="1:4" ht="15.6">
      <c r="A181" s="133">
        <v>178</v>
      </c>
      <c r="B181" s="133" t="s">
        <v>4919</v>
      </c>
      <c r="C181" s="132" t="s">
        <v>4920</v>
      </c>
      <c r="D181" s="274"/>
    </row>
    <row r="182" spans="1:4" ht="15.6">
      <c r="A182" s="133">
        <v>179</v>
      </c>
      <c r="B182" s="133" t="s">
        <v>6829</v>
      </c>
      <c r="C182" s="132" t="s">
        <v>6830</v>
      </c>
      <c r="D182" s="274">
        <v>28700000</v>
      </c>
    </row>
    <row r="183" spans="1:4" ht="15.6">
      <c r="A183" s="133">
        <v>180</v>
      </c>
      <c r="B183" s="133" t="s">
        <v>5489</v>
      </c>
      <c r="C183" s="132" t="s">
        <v>5490</v>
      </c>
      <c r="D183" s="274">
        <v>48880900</v>
      </c>
    </row>
    <row r="184" spans="1:4" ht="15.6">
      <c r="A184" s="133">
        <v>181</v>
      </c>
      <c r="B184" s="133" t="s">
        <v>5573</v>
      </c>
      <c r="C184" s="132" t="s">
        <v>5574</v>
      </c>
      <c r="D184" s="274">
        <v>118279000</v>
      </c>
    </row>
    <row r="185" spans="1:4" ht="15.6">
      <c r="A185" s="133">
        <v>182</v>
      </c>
      <c r="B185" s="133" t="s">
        <v>6831</v>
      </c>
      <c r="C185" s="132" t="s">
        <v>6832</v>
      </c>
      <c r="D185" s="274">
        <v>28700000</v>
      </c>
    </row>
    <row r="186" spans="1:4" ht="15.6">
      <c r="A186" s="133">
        <v>183</v>
      </c>
      <c r="B186" s="133" t="s">
        <v>5619</v>
      </c>
      <c r="C186" s="132" t="s">
        <v>5620</v>
      </c>
      <c r="D186" s="274">
        <v>555128188</v>
      </c>
    </row>
    <row r="187" spans="1:4" ht="15.6">
      <c r="A187" s="133">
        <v>184</v>
      </c>
      <c r="B187" s="133" t="s">
        <v>117</v>
      </c>
      <c r="C187" s="132" t="s">
        <v>6833</v>
      </c>
      <c r="D187" s="274">
        <v>12125851556</v>
      </c>
    </row>
    <row r="188" spans="1:4" ht="15.6">
      <c r="A188" s="133">
        <v>185</v>
      </c>
      <c r="B188" s="133" t="s">
        <v>4967</v>
      </c>
      <c r="C188" s="132" t="s">
        <v>4968</v>
      </c>
      <c r="D188" s="274"/>
    </row>
    <row r="189" spans="1:4" ht="15.6">
      <c r="A189" s="133">
        <v>186</v>
      </c>
      <c r="B189" s="133" t="s">
        <v>4320</v>
      </c>
      <c r="C189" s="132" t="s">
        <v>4321</v>
      </c>
      <c r="D189" s="274">
        <v>16478332</v>
      </c>
    </row>
    <row r="190" spans="1:4" ht="15.6">
      <c r="A190" s="133">
        <v>187</v>
      </c>
      <c r="B190" s="133" t="s">
        <v>5599</v>
      </c>
      <c r="C190" s="132" t="s">
        <v>5600</v>
      </c>
      <c r="D190" s="274">
        <v>329964543</v>
      </c>
    </row>
    <row r="191" spans="1:4" ht="15.6">
      <c r="A191" s="133">
        <v>188</v>
      </c>
      <c r="B191" s="133" t="s">
        <v>6834</v>
      </c>
      <c r="C191" s="132" t="s">
        <v>6835</v>
      </c>
      <c r="D191" s="274">
        <v>33858448</v>
      </c>
    </row>
    <row r="192" spans="1:4" ht="15.6">
      <c r="A192" s="133">
        <v>189</v>
      </c>
      <c r="B192" s="133" t="s">
        <v>6836</v>
      </c>
      <c r="C192" s="132" t="s">
        <v>6837</v>
      </c>
      <c r="D192" s="274">
        <v>41505000</v>
      </c>
    </row>
    <row r="193" spans="1:4" ht="15.6">
      <c r="A193" s="133">
        <v>190</v>
      </c>
      <c r="B193" s="133" t="s">
        <v>4100</v>
      </c>
      <c r="C193" s="132" t="s">
        <v>6838</v>
      </c>
      <c r="D193" s="274">
        <v>105932</v>
      </c>
    </row>
    <row r="194" spans="1:4" ht="15.6">
      <c r="A194" s="133">
        <v>191</v>
      </c>
      <c r="B194" s="133" t="s">
        <v>6839</v>
      </c>
      <c r="C194" s="132" t="s">
        <v>6840</v>
      </c>
      <c r="D194" s="274">
        <v>29055400</v>
      </c>
    </row>
    <row r="195" spans="1:4" ht="15.6">
      <c r="A195" s="133">
        <v>192</v>
      </c>
      <c r="B195" s="133" t="s">
        <v>5594</v>
      </c>
      <c r="C195" s="132" t="s">
        <v>5595</v>
      </c>
      <c r="D195" s="274">
        <v>459275583</v>
      </c>
    </row>
    <row r="196" spans="1:4" ht="15.6">
      <c r="A196" s="133">
        <v>193</v>
      </c>
      <c r="B196" s="133" t="s">
        <v>5592</v>
      </c>
      <c r="C196" s="132" t="s">
        <v>5593</v>
      </c>
      <c r="D196" s="274">
        <v>295862764</v>
      </c>
    </row>
    <row r="197" spans="1:4" ht="15.6">
      <c r="A197" s="133">
        <v>194</v>
      </c>
      <c r="B197" s="133" t="s">
        <v>5406</v>
      </c>
      <c r="C197" s="132" t="s">
        <v>5407</v>
      </c>
      <c r="D197" s="274">
        <v>178212280</v>
      </c>
    </row>
    <row r="198" spans="1:4" ht="15.6">
      <c r="A198" s="133">
        <v>195</v>
      </c>
      <c r="B198" s="133" t="s">
        <v>5550</v>
      </c>
      <c r="C198" s="132" t="s">
        <v>5551</v>
      </c>
      <c r="D198" s="274">
        <v>78483924</v>
      </c>
    </row>
    <row r="199" spans="1:4" ht="15.6">
      <c r="A199" s="133">
        <v>196</v>
      </c>
      <c r="B199" s="133" t="s">
        <v>5579</v>
      </c>
      <c r="C199" s="132" t="s">
        <v>5580</v>
      </c>
      <c r="D199" s="274">
        <v>132048936</v>
      </c>
    </row>
    <row r="200" spans="1:4" ht="15.6">
      <c r="A200" s="133">
        <v>197</v>
      </c>
      <c r="B200" s="133" t="s">
        <v>6841</v>
      </c>
      <c r="C200" s="132" t="s">
        <v>6842</v>
      </c>
      <c r="D200" s="274">
        <v>664772200</v>
      </c>
    </row>
    <row r="201" spans="1:4" ht="15.6">
      <c r="A201" s="133">
        <v>198</v>
      </c>
      <c r="B201" s="133" t="s">
        <v>6843</v>
      </c>
      <c r="C201" s="132" t="s">
        <v>6844</v>
      </c>
      <c r="D201" s="274">
        <v>42192040</v>
      </c>
    </row>
    <row r="202" spans="1:4" ht="15.6">
      <c r="A202" s="133">
        <v>199</v>
      </c>
      <c r="B202" s="133" t="s">
        <v>6845</v>
      </c>
      <c r="C202" s="132" t="s">
        <v>6846</v>
      </c>
      <c r="D202" s="274">
        <v>75915000</v>
      </c>
    </row>
    <row r="203" spans="1:4" ht="15.6">
      <c r="A203" s="133">
        <v>200</v>
      </c>
      <c r="B203" s="133" t="s">
        <v>4285</v>
      </c>
      <c r="C203" s="132" t="s">
        <v>4286</v>
      </c>
      <c r="D203" s="274">
        <v>903390</v>
      </c>
    </row>
    <row r="204" spans="1:4" ht="15.6">
      <c r="A204" s="133">
        <v>201</v>
      </c>
      <c r="B204" s="133" t="s">
        <v>4184</v>
      </c>
      <c r="C204" s="132" t="s">
        <v>4185</v>
      </c>
      <c r="D204" s="274">
        <v>6266949</v>
      </c>
    </row>
    <row r="205" spans="1:4" ht="15.6">
      <c r="A205" s="133">
        <v>202</v>
      </c>
      <c r="B205" s="133" t="s">
        <v>6847</v>
      </c>
      <c r="C205" s="132" t="s">
        <v>6848</v>
      </c>
      <c r="D205" s="274">
        <v>218220</v>
      </c>
    </row>
    <row r="206" spans="1:4" ht="15.6">
      <c r="A206" s="133">
        <v>203</v>
      </c>
      <c r="B206" s="133" t="s">
        <v>4799</v>
      </c>
      <c r="C206" s="132" t="s">
        <v>4800</v>
      </c>
      <c r="D206" s="274">
        <v>72228830</v>
      </c>
    </row>
    <row r="207" spans="1:4" ht="15.6">
      <c r="A207" s="133">
        <v>204</v>
      </c>
      <c r="B207" s="133" t="s">
        <v>6849</v>
      </c>
      <c r="C207" s="132" t="s">
        <v>6850</v>
      </c>
      <c r="D207" s="274">
        <v>32675106</v>
      </c>
    </row>
    <row r="208" spans="1:4" ht="15.6">
      <c r="A208" s="133">
        <v>205</v>
      </c>
      <c r="B208" s="133" t="s">
        <v>4170</v>
      </c>
      <c r="C208" s="132" t="s">
        <v>4171</v>
      </c>
      <c r="D208" s="274">
        <v>6509330</v>
      </c>
    </row>
    <row r="209" spans="1:4" ht="15.6">
      <c r="A209" s="133">
        <v>206</v>
      </c>
      <c r="B209" s="133" t="s">
        <v>4173</v>
      </c>
      <c r="C209" s="132" t="s">
        <v>4174</v>
      </c>
      <c r="D209" s="274">
        <v>27376666</v>
      </c>
    </row>
    <row r="210" spans="1:4" ht="15.6">
      <c r="A210" s="133">
        <v>207</v>
      </c>
      <c r="B210" s="133" t="s">
        <v>4166</v>
      </c>
      <c r="C210" s="132" t="s">
        <v>4167</v>
      </c>
      <c r="D210" s="274">
        <v>19415000</v>
      </c>
    </row>
    <row r="211" spans="1:4" ht="15.6">
      <c r="A211" s="133">
        <v>208</v>
      </c>
      <c r="B211" s="133" t="s">
        <v>6851</v>
      </c>
      <c r="C211" s="132" t="s">
        <v>6852</v>
      </c>
      <c r="D211" s="274">
        <v>37281800</v>
      </c>
    </row>
    <row r="212" spans="1:4" ht="15.6">
      <c r="A212" s="133">
        <v>209</v>
      </c>
      <c r="B212" s="133" t="s">
        <v>4699</v>
      </c>
      <c r="C212" s="132" t="s">
        <v>4700</v>
      </c>
      <c r="D212" s="274">
        <v>260401515</v>
      </c>
    </row>
    <row r="213" spans="1:4" ht="15.6">
      <c r="A213" s="133">
        <v>210</v>
      </c>
      <c r="B213" s="133" t="s">
        <v>5495</v>
      </c>
      <c r="C213" s="132" t="s">
        <v>5430</v>
      </c>
      <c r="D213" s="274"/>
    </row>
    <row r="214" spans="1:4" ht="15.6">
      <c r="A214" s="133">
        <v>211</v>
      </c>
      <c r="B214" s="133" t="s">
        <v>6853</v>
      </c>
      <c r="C214" s="132" t="s">
        <v>6854</v>
      </c>
      <c r="D214" s="274">
        <v>2710000</v>
      </c>
    </row>
    <row r="215" spans="1:4" ht="15.6">
      <c r="A215" s="133">
        <v>212</v>
      </c>
      <c r="B215" s="133" t="s">
        <v>6855</v>
      </c>
      <c r="C215" s="132" t="s">
        <v>4112</v>
      </c>
      <c r="D215" s="274">
        <v>76387884</v>
      </c>
    </row>
    <row r="216" spans="1:4" ht="15.6">
      <c r="A216" s="133">
        <v>213</v>
      </c>
      <c r="B216" s="133" t="s">
        <v>4900</v>
      </c>
      <c r="C216" s="132" t="s">
        <v>4901</v>
      </c>
      <c r="D216" s="274"/>
    </row>
    <row r="217" spans="1:4" ht="15.6">
      <c r="A217" s="133">
        <v>214</v>
      </c>
      <c r="B217" s="133" t="s">
        <v>5521</v>
      </c>
      <c r="C217" s="132" t="s">
        <v>5522</v>
      </c>
      <c r="D217" s="274">
        <v>84429633</v>
      </c>
    </row>
    <row r="218" spans="1:4" ht="15.6">
      <c r="A218" s="133">
        <v>215</v>
      </c>
      <c r="B218" s="133" t="s">
        <v>6856</v>
      </c>
      <c r="C218" s="132" t="s">
        <v>6857</v>
      </c>
      <c r="D218" s="274">
        <v>478435836</v>
      </c>
    </row>
    <row r="219" spans="1:4" ht="15.6">
      <c r="A219" s="133">
        <v>216</v>
      </c>
      <c r="B219" s="133" t="s">
        <v>4902</v>
      </c>
      <c r="C219" s="132" t="s">
        <v>4903</v>
      </c>
      <c r="D219" s="274"/>
    </row>
    <row r="220" spans="1:4" ht="15.6">
      <c r="A220" s="133">
        <v>217</v>
      </c>
      <c r="B220" s="133" t="s">
        <v>6858</v>
      </c>
      <c r="C220" s="132" t="s">
        <v>5072</v>
      </c>
      <c r="D220" s="274"/>
    </row>
    <row r="221" spans="1:4" ht="15.6">
      <c r="A221" s="133">
        <v>218</v>
      </c>
      <c r="B221" s="133" t="s">
        <v>5264</v>
      </c>
      <c r="C221" s="132" t="s">
        <v>5265</v>
      </c>
      <c r="D221" s="274">
        <v>82988757</v>
      </c>
    </row>
    <row r="222" spans="1:4" ht="15.6">
      <c r="A222" s="133">
        <v>219</v>
      </c>
      <c r="B222" s="133" t="s">
        <v>6859</v>
      </c>
      <c r="C222" s="132" t="s">
        <v>6860</v>
      </c>
      <c r="D222" s="274">
        <v>236130145</v>
      </c>
    </row>
    <row r="223" spans="1:4" ht="15.6">
      <c r="A223" s="133">
        <v>220</v>
      </c>
      <c r="B223" s="133" t="s">
        <v>5274</v>
      </c>
      <c r="C223" s="132" t="s">
        <v>5275</v>
      </c>
      <c r="D223" s="274">
        <v>64900000</v>
      </c>
    </row>
    <row r="224" spans="1:4" ht="15.6">
      <c r="A224" s="133">
        <v>221</v>
      </c>
      <c r="B224" s="133" t="s">
        <v>6861</v>
      </c>
      <c r="C224" s="132" t="s">
        <v>6862</v>
      </c>
      <c r="D224" s="274">
        <v>6077000</v>
      </c>
    </row>
    <row r="225" spans="1:4" ht="15.6">
      <c r="A225" s="133">
        <v>222</v>
      </c>
      <c r="B225" s="133" t="s">
        <v>6863</v>
      </c>
      <c r="C225" s="132" t="s">
        <v>6864</v>
      </c>
      <c r="D225" s="274">
        <v>14400000</v>
      </c>
    </row>
    <row r="226" spans="1:4" ht="15.6">
      <c r="A226" s="133">
        <v>223</v>
      </c>
      <c r="B226" s="133" t="s">
        <v>5011</v>
      </c>
      <c r="C226" s="132" t="s">
        <v>5012</v>
      </c>
      <c r="D226" s="274">
        <v>32835000</v>
      </c>
    </row>
    <row r="227" spans="1:4" ht="15.6">
      <c r="A227" s="133">
        <v>224</v>
      </c>
      <c r="B227" s="133" t="s">
        <v>4983</v>
      </c>
      <c r="C227" s="132" t="s">
        <v>4984</v>
      </c>
      <c r="D227" s="274"/>
    </row>
    <row r="228" spans="1:4" ht="15.6">
      <c r="A228" s="133">
        <v>225</v>
      </c>
      <c r="B228" s="133" t="s">
        <v>6865</v>
      </c>
      <c r="C228" s="132" t="s">
        <v>6866</v>
      </c>
      <c r="D228" s="274">
        <v>127684610</v>
      </c>
    </row>
    <row r="229" spans="1:4" ht="15.6">
      <c r="A229" s="133">
        <v>226</v>
      </c>
      <c r="B229" s="133" t="s">
        <v>5093</v>
      </c>
      <c r="C229" s="132" t="s">
        <v>5094</v>
      </c>
      <c r="D229" s="274">
        <v>769166929</v>
      </c>
    </row>
    <row r="230" spans="1:4" ht="15.6">
      <c r="A230" s="133">
        <v>227</v>
      </c>
      <c r="B230" s="133" t="s">
        <v>4526</v>
      </c>
      <c r="C230" s="132" t="s">
        <v>4527</v>
      </c>
      <c r="D230" s="274">
        <v>400883925</v>
      </c>
    </row>
    <row r="231" spans="1:4" ht="15.6">
      <c r="A231" s="133">
        <v>228</v>
      </c>
      <c r="B231" s="133" t="s">
        <v>6867</v>
      </c>
      <c r="C231" s="132" t="s">
        <v>4864</v>
      </c>
      <c r="D231" s="274">
        <v>331525135</v>
      </c>
    </row>
    <row r="232" spans="1:4" ht="15.6">
      <c r="A232" s="133">
        <v>229</v>
      </c>
      <c r="B232" s="133" t="s">
        <v>4878</v>
      </c>
      <c r="C232" s="132" t="s">
        <v>4879</v>
      </c>
      <c r="D232" s="274"/>
    </row>
    <row r="233" spans="1:4" ht="15.6">
      <c r="A233" s="133">
        <v>230</v>
      </c>
      <c r="B233" s="133" t="s">
        <v>4600</v>
      </c>
      <c r="C233" s="132" t="s">
        <v>4601</v>
      </c>
      <c r="D233" s="274">
        <v>131407399</v>
      </c>
    </row>
    <row r="234" spans="1:4" ht="15.6">
      <c r="A234" s="133">
        <v>231</v>
      </c>
      <c r="B234" s="133" t="s">
        <v>4939</v>
      </c>
      <c r="C234" s="132" t="s">
        <v>4940</v>
      </c>
      <c r="D234" s="274"/>
    </row>
    <row r="235" spans="1:4" ht="15.6">
      <c r="A235" s="133">
        <v>232</v>
      </c>
      <c r="B235" s="133" t="s">
        <v>4650</v>
      </c>
      <c r="C235" s="132" t="s">
        <v>4651</v>
      </c>
      <c r="D235" s="274">
        <v>59985824</v>
      </c>
    </row>
    <row r="236" spans="1:4" ht="15.6">
      <c r="A236" s="133">
        <v>233</v>
      </c>
      <c r="B236" s="133" t="s">
        <v>4667</v>
      </c>
      <c r="C236" s="132" t="s">
        <v>4668</v>
      </c>
      <c r="D236" s="274">
        <v>105793490</v>
      </c>
    </row>
    <row r="237" spans="1:4" ht="15.6">
      <c r="A237" s="133">
        <v>234</v>
      </c>
      <c r="B237" s="133" t="s">
        <v>6868</v>
      </c>
      <c r="C237" s="132" t="s">
        <v>6869</v>
      </c>
      <c r="D237" s="274">
        <v>732119</v>
      </c>
    </row>
    <row r="238" spans="1:4" ht="15.6">
      <c r="A238" s="133">
        <v>235</v>
      </c>
      <c r="B238" s="133" t="s">
        <v>6870</v>
      </c>
      <c r="C238" s="132" t="s">
        <v>6871</v>
      </c>
      <c r="D238" s="274">
        <v>305493700</v>
      </c>
    </row>
    <row r="239" spans="1:4" ht="15.6">
      <c r="A239" s="133">
        <v>236</v>
      </c>
      <c r="B239" s="133" t="s">
        <v>6872</v>
      </c>
      <c r="C239" s="132" t="s">
        <v>6873</v>
      </c>
      <c r="D239" s="274">
        <v>247499093</v>
      </c>
    </row>
    <row r="240" spans="1:4" ht="15.6">
      <c r="A240" s="133">
        <v>237</v>
      </c>
      <c r="B240" s="133" t="s">
        <v>4614</v>
      </c>
      <c r="C240" s="132" t="s">
        <v>4615</v>
      </c>
      <c r="D240" s="274">
        <v>233036210</v>
      </c>
    </row>
    <row r="241" spans="1:4" ht="15.6">
      <c r="A241" s="133">
        <v>238</v>
      </c>
      <c r="B241" s="133" t="s">
        <v>6874</v>
      </c>
      <c r="C241" s="132" t="s">
        <v>6875</v>
      </c>
      <c r="D241" s="274">
        <v>26437900</v>
      </c>
    </row>
    <row r="242" spans="1:4" ht="15.6">
      <c r="A242" s="133">
        <v>239</v>
      </c>
      <c r="B242" s="133" t="s">
        <v>6876</v>
      </c>
      <c r="C242" s="132" t="s">
        <v>6877</v>
      </c>
      <c r="D242" s="274">
        <v>9762800</v>
      </c>
    </row>
    <row r="243" spans="1:4" ht="15.6">
      <c r="A243" s="133">
        <v>240</v>
      </c>
      <c r="B243" s="133" t="s">
        <v>6878</v>
      </c>
      <c r="C243" s="132" t="s">
        <v>6879</v>
      </c>
      <c r="D243" s="274">
        <v>9000000</v>
      </c>
    </row>
    <row r="244" spans="1:4" ht="15.6">
      <c r="A244" s="133">
        <v>241</v>
      </c>
      <c r="B244" s="133" t="s">
        <v>4656</v>
      </c>
      <c r="C244" s="132" t="s">
        <v>4657</v>
      </c>
      <c r="D244" s="274">
        <v>364653346</v>
      </c>
    </row>
    <row r="245" spans="1:4" ht="15.6">
      <c r="A245" s="133">
        <v>242</v>
      </c>
      <c r="B245" s="133" t="s">
        <v>6880</v>
      </c>
      <c r="C245" s="132" t="s">
        <v>6881</v>
      </c>
      <c r="D245" s="274">
        <v>5387900</v>
      </c>
    </row>
    <row r="246" spans="1:4" ht="15.6">
      <c r="A246" s="133">
        <v>243</v>
      </c>
      <c r="B246" s="133" t="s">
        <v>5537</v>
      </c>
      <c r="C246" s="132" t="s">
        <v>5538</v>
      </c>
      <c r="D246" s="274">
        <v>61611240</v>
      </c>
    </row>
    <row r="247" spans="1:4" ht="15.6">
      <c r="A247" s="133">
        <v>244</v>
      </c>
      <c r="B247" s="133" t="s">
        <v>5812</v>
      </c>
      <c r="C247" s="132" t="s">
        <v>5813</v>
      </c>
      <c r="D247" s="274">
        <v>38179768</v>
      </c>
    </row>
    <row r="248" spans="1:4" ht="15.6">
      <c r="A248" s="133">
        <v>245</v>
      </c>
      <c r="B248" s="133" t="s">
        <v>6882</v>
      </c>
      <c r="C248" s="132" t="s">
        <v>6883</v>
      </c>
      <c r="D248" s="274">
        <v>71024700</v>
      </c>
    </row>
    <row r="249" spans="1:4" ht="15.6">
      <c r="A249" s="133">
        <v>246</v>
      </c>
      <c r="B249" s="133" t="s">
        <v>5412</v>
      </c>
      <c r="C249" s="132" t="s">
        <v>5413</v>
      </c>
      <c r="D249" s="274">
        <v>1438533634</v>
      </c>
    </row>
    <row r="250" spans="1:4" ht="15.6">
      <c r="A250" s="133">
        <v>247</v>
      </c>
      <c r="B250" s="133" t="s">
        <v>6884</v>
      </c>
      <c r="C250" s="132" t="s">
        <v>6885</v>
      </c>
      <c r="D250" s="274">
        <v>19609800</v>
      </c>
    </row>
    <row r="251" spans="1:4" ht="15.6">
      <c r="A251" s="133">
        <v>248</v>
      </c>
      <c r="B251" s="133" t="s">
        <v>6886</v>
      </c>
      <c r="C251" s="132" t="s">
        <v>6887</v>
      </c>
      <c r="D251" s="274">
        <v>4729500</v>
      </c>
    </row>
    <row r="252" spans="1:4" ht="15.6">
      <c r="A252" s="133">
        <v>249</v>
      </c>
      <c r="B252" s="133" t="s">
        <v>4001</v>
      </c>
      <c r="C252" s="132" t="s">
        <v>4002</v>
      </c>
      <c r="D252" s="274">
        <v>360000</v>
      </c>
    </row>
    <row r="253" spans="1:4" ht="15.6">
      <c r="A253" s="133">
        <v>250</v>
      </c>
      <c r="B253" s="133" t="s">
        <v>6888</v>
      </c>
      <c r="C253" s="132" t="s">
        <v>6889</v>
      </c>
      <c r="D253" s="274">
        <v>245066160</v>
      </c>
    </row>
    <row r="254" spans="1:4" ht="15.6">
      <c r="A254" s="133">
        <v>251</v>
      </c>
      <c r="B254" s="133" t="s">
        <v>6890</v>
      </c>
      <c r="C254" s="132" t="s">
        <v>6891</v>
      </c>
      <c r="D254" s="274">
        <v>24000000</v>
      </c>
    </row>
    <row r="255" spans="1:4" ht="15.6">
      <c r="A255" s="133">
        <v>252</v>
      </c>
      <c r="B255" s="133" t="s">
        <v>5371</v>
      </c>
      <c r="C255" s="132" t="s">
        <v>5372</v>
      </c>
      <c r="D255" s="274">
        <v>112810000</v>
      </c>
    </row>
    <row r="256" spans="1:4" ht="15.6">
      <c r="A256" s="133">
        <v>253</v>
      </c>
      <c r="B256" s="133" t="s">
        <v>5244</v>
      </c>
      <c r="C256" s="132" t="s">
        <v>6892</v>
      </c>
      <c r="D256" s="274">
        <v>1831000191</v>
      </c>
    </row>
    <row r="257" spans="1:4" ht="15.6">
      <c r="A257" s="133">
        <v>254</v>
      </c>
      <c r="B257" s="133" t="s">
        <v>6893</v>
      </c>
      <c r="C257" s="132" t="s">
        <v>6894</v>
      </c>
      <c r="D257" s="274">
        <v>12860000</v>
      </c>
    </row>
    <row r="258" spans="1:4" ht="15.6">
      <c r="A258" s="133">
        <v>255</v>
      </c>
      <c r="B258" s="133" t="s">
        <v>5604</v>
      </c>
      <c r="C258" s="132" t="s">
        <v>5605</v>
      </c>
      <c r="D258" s="274">
        <v>189744230</v>
      </c>
    </row>
    <row r="259" spans="1:4" ht="15.6">
      <c r="A259" s="133">
        <v>256</v>
      </c>
      <c r="B259" s="133" t="s">
        <v>6895</v>
      </c>
      <c r="C259" s="132" t="s">
        <v>6896</v>
      </c>
      <c r="D259" s="274">
        <v>6105000</v>
      </c>
    </row>
    <row r="260" spans="1:4" ht="15.6">
      <c r="A260" s="133">
        <v>257</v>
      </c>
      <c r="B260" s="133" t="s">
        <v>4421</v>
      </c>
      <c r="C260" s="132" t="s">
        <v>4873</v>
      </c>
      <c r="D260" s="274"/>
    </row>
    <row r="261" spans="1:4" ht="15.6">
      <c r="A261" s="133">
        <v>258</v>
      </c>
      <c r="B261" s="133" t="s">
        <v>470</v>
      </c>
      <c r="C261" s="132" t="s">
        <v>471</v>
      </c>
      <c r="D261" s="274">
        <v>389883163</v>
      </c>
    </row>
    <row r="262" spans="1:4" ht="15.6">
      <c r="A262" s="133">
        <v>259</v>
      </c>
      <c r="B262" s="133" t="s">
        <v>4504</v>
      </c>
      <c r="C262" s="132" t="s">
        <v>4505</v>
      </c>
      <c r="D262" s="274">
        <v>813984901</v>
      </c>
    </row>
    <row r="263" spans="1:4" ht="15.6">
      <c r="A263" s="133">
        <v>260</v>
      </c>
      <c r="B263" s="133" t="s">
        <v>6897</v>
      </c>
      <c r="C263" s="132" t="s">
        <v>6898</v>
      </c>
      <c r="D263" s="274">
        <v>78209920</v>
      </c>
    </row>
    <row r="264" spans="1:4" ht="15.6">
      <c r="A264" s="133">
        <v>261</v>
      </c>
      <c r="B264" s="133" t="s">
        <v>5534</v>
      </c>
      <c r="C264" s="132" t="s">
        <v>5535</v>
      </c>
      <c r="D264" s="274">
        <v>71068450</v>
      </c>
    </row>
    <row r="265" spans="1:4" ht="15.6">
      <c r="A265" s="133">
        <v>262</v>
      </c>
      <c r="B265" s="133" t="s">
        <v>5089</v>
      </c>
      <c r="C265" s="132" t="s">
        <v>5090</v>
      </c>
      <c r="D265" s="274">
        <v>2212500</v>
      </c>
    </row>
    <row r="266" spans="1:4" ht="15.6">
      <c r="A266" s="133">
        <v>263</v>
      </c>
      <c r="B266" s="133" t="s">
        <v>4303</v>
      </c>
      <c r="C266" s="132" t="s">
        <v>4304</v>
      </c>
      <c r="D266" s="274">
        <v>371481371</v>
      </c>
    </row>
    <row r="267" spans="1:4" ht="15.6">
      <c r="A267" s="133">
        <v>264</v>
      </c>
      <c r="B267" s="133" t="s">
        <v>6899</v>
      </c>
      <c r="C267" s="132" t="s">
        <v>4956</v>
      </c>
      <c r="D267" s="274">
        <v>45424100</v>
      </c>
    </row>
    <row r="268" spans="1:4" ht="15.6">
      <c r="A268" s="133">
        <v>265</v>
      </c>
      <c r="B268" s="133" t="s">
        <v>4014</v>
      </c>
      <c r="C268" s="132" t="s">
        <v>4015</v>
      </c>
      <c r="D268" s="274">
        <v>19916525</v>
      </c>
    </row>
    <row r="269" spans="1:4" ht="15.6">
      <c r="A269" s="133">
        <v>266</v>
      </c>
      <c r="B269" s="133" t="s">
        <v>6900</v>
      </c>
      <c r="C269" s="132" t="s">
        <v>6901</v>
      </c>
      <c r="D269" s="274">
        <v>29447450</v>
      </c>
    </row>
    <row r="270" spans="1:4" ht="15.6">
      <c r="A270" s="133">
        <v>267</v>
      </c>
      <c r="B270" s="133" t="s">
        <v>6902</v>
      </c>
      <c r="C270" s="132" t="s">
        <v>6903</v>
      </c>
      <c r="D270" s="274">
        <v>13970000</v>
      </c>
    </row>
    <row r="271" spans="1:4" ht="15.6">
      <c r="A271" s="133">
        <v>268</v>
      </c>
      <c r="B271" s="133" t="s">
        <v>5552</v>
      </c>
      <c r="C271" s="132" t="s">
        <v>5553</v>
      </c>
      <c r="D271" s="274">
        <v>163499440</v>
      </c>
    </row>
    <row r="272" spans="1:4" ht="15.6">
      <c r="A272" s="133">
        <v>269</v>
      </c>
      <c r="B272" s="133" t="s">
        <v>4914</v>
      </c>
      <c r="C272" s="132" t="s">
        <v>4323</v>
      </c>
      <c r="D272" s="274">
        <v>196598776</v>
      </c>
    </row>
    <row r="273" spans="1:4" ht="15.6">
      <c r="A273" s="133">
        <v>270</v>
      </c>
      <c r="B273" s="133" t="s">
        <v>4322</v>
      </c>
      <c r="C273" s="132" t="s">
        <v>5627</v>
      </c>
      <c r="D273" s="274">
        <v>7411115366</v>
      </c>
    </row>
    <row r="274" spans="1:4" ht="15.6">
      <c r="A274" s="133">
        <v>271</v>
      </c>
      <c r="B274" s="133" t="s">
        <v>4293</v>
      </c>
      <c r="C274" s="132" t="s">
        <v>6904</v>
      </c>
      <c r="D274" s="274">
        <v>1945690858</v>
      </c>
    </row>
    <row r="275" spans="1:4" ht="15.6">
      <c r="A275" s="133">
        <v>272</v>
      </c>
      <c r="B275" s="133" t="s">
        <v>6905</v>
      </c>
      <c r="C275" s="132" t="s">
        <v>6906</v>
      </c>
      <c r="D275" s="274">
        <v>62679690</v>
      </c>
    </row>
    <row r="276" spans="1:4" ht="15.6">
      <c r="A276" s="133">
        <v>273</v>
      </c>
      <c r="B276" s="133" t="s">
        <v>4581</v>
      </c>
      <c r="C276" s="132" t="s">
        <v>4582</v>
      </c>
      <c r="D276" s="274">
        <v>27911060</v>
      </c>
    </row>
    <row r="277" spans="1:4" ht="15.6">
      <c r="A277" s="133">
        <v>274</v>
      </c>
      <c r="B277" s="133" t="s">
        <v>5420</v>
      </c>
      <c r="C277" s="132" t="s">
        <v>6907</v>
      </c>
      <c r="D277" s="274">
        <v>29070000</v>
      </c>
    </row>
    <row r="278" spans="1:4" ht="15.6">
      <c r="A278" s="133">
        <v>275</v>
      </c>
      <c r="B278" s="133" t="s">
        <v>408</v>
      </c>
      <c r="C278" s="132" t="s">
        <v>5367</v>
      </c>
      <c r="D278" s="274">
        <v>86820187</v>
      </c>
    </row>
    <row r="279" spans="1:4" ht="15.6">
      <c r="A279" s="133">
        <v>276</v>
      </c>
      <c r="B279" s="133" t="s">
        <v>6588</v>
      </c>
      <c r="C279" s="132" t="s">
        <v>6587</v>
      </c>
      <c r="D279" s="274">
        <v>2060300856</v>
      </c>
    </row>
    <row r="280" spans="1:4" ht="15.6">
      <c r="A280" s="133">
        <v>277</v>
      </c>
      <c r="B280" s="133" t="s">
        <v>4727</v>
      </c>
      <c r="C280" s="132" t="s">
        <v>5220</v>
      </c>
      <c r="D280" s="274">
        <v>431274566</v>
      </c>
    </row>
    <row r="281" spans="1:4" ht="15.6">
      <c r="A281" s="133">
        <v>278</v>
      </c>
      <c r="B281" s="133" t="s">
        <v>5531</v>
      </c>
      <c r="C281" s="132" t="s">
        <v>5532</v>
      </c>
      <c r="D281" s="274">
        <v>34970982</v>
      </c>
    </row>
    <row r="282" spans="1:4" ht="15.6">
      <c r="A282" s="133">
        <v>279</v>
      </c>
      <c r="B282" s="133" t="s">
        <v>6908</v>
      </c>
      <c r="C282" s="132" t="s">
        <v>6909</v>
      </c>
      <c r="D282" s="274">
        <v>33056389</v>
      </c>
    </row>
    <row r="283" spans="1:4" ht="15.6">
      <c r="A283" s="133">
        <v>280</v>
      </c>
      <c r="B283" s="133" t="s">
        <v>433</v>
      </c>
      <c r="C283" s="132" t="s">
        <v>6910</v>
      </c>
      <c r="D283" s="274">
        <v>67260871</v>
      </c>
    </row>
    <row r="284" spans="1:4" ht="15.6">
      <c r="A284" s="133">
        <v>281</v>
      </c>
      <c r="B284" s="133" t="s">
        <v>4935</v>
      </c>
      <c r="C284" s="132" t="s">
        <v>5054</v>
      </c>
      <c r="D284" s="274">
        <v>3652608074</v>
      </c>
    </row>
    <row r="285" spans="1:4" ht="15.6">
      <c r="A285" s="133">
        <v>282</v>
      </c>
      <c r="B285" s="133" t="s">
        <v>5570</v>
      </c>
      <c r="C285" s="132" t="s">
        <v>5571</v>
      </c>
      <c r="D285" s="274">
        <v>157858040</v>
      </c>
    </row>
    <row r="286" spans="1:4" ht="15.6">
      <c r="A286" s="133">
        <v>283</v>
      </c>
      <c r="B286" s="133" t="s">
        <v>6911</v>
      </c>
      <c r="C286" s="132" t="s">
        <v>6912</v>
      </c>
      <c r="D286" s="274">
        <v>80469670</v>
      </c>
    </row>
    <row r="287" spans="1:4" ht="15.6">
      <c r="A287" s="133">
        <v>284</v>
      </c>
      <c r="B287" s="133" t="s">
        <v>6913</v>
      </c>
      <c r="C287" s="132" t="s">
        <v>6914</v>
      </c>
      <c r="D287" s="274">
        <v>93368250</v>
      </c>
    </row>
    <row r="288" spans="1:4" ht="15.6">
      <c r="A288" s="133">
        <v>285</v>
      </c>
      <c r="B288" s="133" t="s">
        <v>4328</v>
      </c>
      <c r="C288" s="132" t="s">
        <v>4329</v>
      </c>
      <c r="D288" s="274">
        <v>14254237</v>
      </c>
    </row>
    <row r="289" spans="1:4" ht="15.6">
      <c r="A289" s="133">
        <v>286</v>
      </c>
      <c r="B289" s="133" t="s">
        <v>6915</v>
      </c>
      <c r="C289" s="132" t="s">
        <v>6916</v>
      </c>
      <c r="D289" s="274">
        <v>1900000</v>
      </c>
    </row>
    <row r="290" spans="1:4" ht="15.6">
      <c r="A290" s="133">
        <v>287</v>
      </c>
      <c r="B290" s="133" t="s">
        <v>4790</v>
      </c>
      <c r="C290" s="132" t="s">
        <v>6917</v>
      </c>
      <c r="D290" s="274">
        <v>380999368</v>
      </c>
    </row>
    <row r="291" spans="1:4" ht="15.6">
      <c r="A291" s="133">
        <v>288</v>
      </c>
      <c r="B291" s="133" t="s">
        <v>6918</v>
      </c>
      <c r="C291" s="132" t="s">
        <v>6919</v>
      </c>
      <c r="D291" s="274">
        <v>2833500</v>
      </c>
    </row>
    <row r="292" spans="1:4" ht="15.6">
      <c r="A292" s="133">
        <v>289</v>
      </c>
      <c r="B292" s="133" t="s">
        <v>5709</v>
      </c>
      <c r="C292" s="132" t="s">
        <v>5941</v>
      </c>
      <c r="D292" s="274">
        <v>143688922</v>
      </c>
    </row>
    <row r="293" spans="1:4" ht="15.6">
      <c r="A293" s="133">
        <v>290</v>
      </c>
      <c r="B293" s="133" t="s">
        <v>4597</v>
      </c>
      <c r="C293" s="132" t="s">
        <v>4598</v>
      </c>
      <c r="D293" s="274">
        <v>115106511</v>
      </c>
    </row>
    <row r="294" spans="1:4" ht="15.6">
      <c r="A294" s="133">
        <v>291</v>
      </c>
      <c r="B294" s="133" t="s">
        <v>6920</v>
      </c>
      <c r="C294" s="132" t="s">
        <v>6921</v>
      </c>
      <c r="D294" s="274">
        <v>2361000</v>
      </c>
    </row>
    <row r="295" spans="1:4" ht="15.6">
      <c r="A295" s="133">
        <v>292</v>
      </c>
      <c r="B295" s="133" t="s">
        <v>4513</v>
      </c>
      <c r="C295" s="132" t="s">
        <v>4514</v>
      </c>
      <c r="D295" s="274">
        <v>51076920</v>
      </c>
    </row>
    <row r="296" spans="1:4" ht="15.6">
      <c r="A296" s="133">
        <v>293</v>
      </c>
      <c r="B296" s="133" t="s">
        <v>4427</v>
      </c>
      <c r="C296" s="132" t="s">
        <v>5168</v>
      </c>
      <c r="D296" s="274">
        <v>394384461</v>
      </c>
    </row>
    <row r="297" spans="1:4" ht="15.6">
      <c r="A297" s="133">
        <v>294</v>
      </c>
      <c r="B297" s="133" t="s">
        <v>6922</v>
      </c>
      <c r="C297" s="132" t="s">
        <v>6923</v>
      </c>
      <c r="D297" s="274">
        <v>79807800</v>
      </c>
    </row>
    <row r="298" spans="1:4" ht="15.6">
      <c r="A298" s="133">
        <v>295</v>
      </c>
      <c r="B298" s="133" t="s">
        <v>6924</v>
      </c>
      <c r="C298" s="132" t="s">
        <v>6925</v>
      </c>
      <c r="D298" s="274">
        <v>78131860</v>
      </c>
    </row>
    <row r="299" spans="1:4" ht="15.6">
      <c r="A299" s="133">
        <v>296</v>
      </c>
      <c r="B299" s="133" t="s">
        <v>6926</v>
      </c>
      <c r="C299" s="132" t="s">
        <v>6927</v>
      </c>
      <c r="D299" s="274">
        <v>200600000</v>
      </c>
    </row>
    <row r="300" spans="1:4" ht="15.6">
      <c r="A300" s="133">
        <v>297</v>
      </c>
      <c r="B300" s="133" t="s">
        <v>595</v>
      </c>
      <c r="C300" s="132" t="s">
        <v>6928</v>
      </c>
      <c r="D300" s="274"/>
    </row>
    <row r="301" spans="1:4" ht="15.6">
      <c r="A301" s="133">
        <v>298</v>
      </c>
      <c r="B301" s="133" t="s">
        <v>4628</v>
      </c>
      <c r="C301" s="132" t="s">
        <v>4629</v>
      </c>
      <c r="D301" s="274">
        <v>45512600</v>
      </c>
    </row>
    <row r="302" spans="1:4" ht="15.6">
      <c r="A302" s="133">
        <v>299</v>
      </c>
      <c r="B302" s="133" t="s">
        <v>6929</v>
      </c>
      <c r="C302" s="132" t="s">
        <v>6930</v>
      </c>
      <c r="D302" s="274">
        <v>575000000</v>
      </c>
    </row>
    <row r="303" spans="1:4" ht="15.6">
      <c r="A303" s="133">
        <v>300</v>
      </c>
      <c r="B303" s="133" t="s">
        <v>6931</v>
      </c>
      <c r="C303" s="132" t="s">
        <v>6932</v>
      </c>
      <c r="D303" s="274">
        <v>25065855</v>
      </c>
    </row>
    <row r="304" spans="1:4" ht="15.6">
      <c r="A304" s="133">
        <v>301</v>
      </c>
      <c r="B304" s="133" t="s">
        <v>6933</v>
      </c>
      <c r="C304" s="132" t="s">
        <v>6934</v>
      </c>
      <c r="D304" s="274">
        <v>161458180</v>
      </c>
    </row>
    <row r="305" spans="1:4" ht="15.6">
      <c r="A305" s="133">
        <v>302</v>
      </c>
      <c r="B305" s="133" t="s">
        <v>6935</v>
      </c>
      <c r="C305" s="132" t="s">
        <v>6936</v>
      </c>
      <c r="D305" s="274"/>
    </row>
    <row r="306" spans="1:4" ht="15.6">
      <c r="A306" s="133">
        <v>303</v>
      </c>
      <c r="B306" s="133" t="s">
        <v>612</v>
      </c>
      <c r="C306" s="132" t="s">
        <v>4366</v>
      </c>
      <c r="D306" s="274">
        <v>754832551</v>
      </c>
    </row>
    <row r="307" spans="1:4" ht="15.6">
      <c r="A307" s="133">
        <v>304</v>
      </c>
      <c r="B307" s="133" t="s">
        <v>4390</v>
      </c>
      <c r="C307" s="132" t="s">
        <v>4391</v>
      </c>
      <c r="D307" s="274">
        <v>1414422330</v>
      </c>
    </row>
    <row r="308" spans="1:4" ht="15.6">
      <c r="A308" s="133">
        <v>305</v>
      </c>
      <c r="B308" s="133" t="s">
        <v>4123</v>
      </c>
      <c r="C308" s="132" t="s">
        <v>4124</v>
      </c>
      <c r="D308" s="274">
        <v>929404065</v>
      </c>
    </row>
    <row r="309" spans="1:4" ht="15.6">
      <c r="A309" s="133">
        <v>306</v>
      </c>
      <c r="B309" s="133" t="s">
        <v>6937</v>
      </c>
      <c r="C309" s="132" t="s">
        <v>6938</v>
      </c>
      <c r="D309" s="274">
        <v>31946400</v>
      </c>
    </row>
    <row r="310" spans="1:4" ht="15.6">
      <c r="A310" s="133">
        <v>307</v>
      </c>
      <c r="B310" s="133" t="s">
        <v>6939</v>
      </c>
      <c r="C310" s="132" t="s">
        <v>6940</v>
      </c>
      <c r="D310" s="274">
        <v>29043000</v>
      </c>
    </row>
    <row r="311" spans="1:4" ht="15.6">
      <c r="A311" s="133">
        <v>308</v>
      </c>
      <c r="B311" s="133" t="s">
        <v>6941</v>
      </c>
      <c r="C311" s="132" t="s">
        <v>6942</v>
      </c>
      <c r="D311" s="274"/>
    </row>
    <row r="312" spans="1:4" ht="15.6">
      <c r="A312" s="133">
        <v>309</v>
      </c>
      <c r="B312" s="133" t="s">
        <v>6943</v>
      </c>
      <c r="C312" s="132" t="s">
        <v>6944</v>
      </c>
      <c r="D312" s="274">
        <v>49447900</v>
      </c>
    </row>
    <row r="313" spans="1:4" ht="15.6">
      <c r="A313" s="133">
        <v>310</v>
      </c>
      <c r="B313" s="133" t="s">
        <v>4870</v>
      </c>
      <c r="C313" s="132" t="s">
        <v>4871</v>
      </c>
      <c r="D313" s="274"/>
    </row>
    <row r="314" spans="1:4" ht="15.6">
      <c r="A314" s="133">
        <v>311</v>
      </c>
      <c r="B314" s="133" t="s">
        <v>6945</v>
      </c>
      <c r="C314" s="132" t="s">
        <v>6946</v>
      </c>
      <c r="D314" s="274">
        <v>10610000</v>
      </c>
    </row>
    <row r="315" spans="1:4" ht="15.6">
      <c r="A315" s="133">
        <v>312</v>
      </c>
      <c r="B315" s="133" t="s">
        <v>3984</v>
      </c>
      <c r="C315" s="132" t="s">
        <v>3985</v>
      </c>
      <c r="D315" s="274">
        <v>923729</v>
      </c>
    </row>
    <row r="316" spans="1:4" ht="15.6">
      <c r="A316" s="133">
        <v>313</v>
      </c>
      <c r="B316" s="133" t="s">
        <v>6947</v>
      </c>
      <c r="C316" s="132" t="s">
        <v>6948</v>
      </c>
      <c r="D316" s="274">
        <v>118335220</v>
      </c>
    </row>
    <row r="317" spans="1:4" ht="15.6">
      <c r="A317" s="133">
        <v>314</v>
      </c>
      <c r="B317" s="133" t="s">
        <v>34</v>
      </c>
      <c r="C317" s="132" t="s">
        <v>6949</v>
      </c>
      <c r="D317" s="274">
        <v>4460429920</v>
      </c>
    </row>
    <row r="318" spans="1:4" ht="15.6">
      <c r="A318" s="133">
        <v>315</v>
      </c>
      <c r="B318" s="133" t="s">
        <v>6950</v>
      </c>
      <c r="C318" s="132" t="s">
        <v>6951</v>
      </c>
      <c r="D318" s="274">
        <v>69710000</v>
      </c>
    </row>
    <row r="319" spans="1:4" ht="15.6">
      <c r="A319" s="133">
        <v>316</v>
      </c>
      <c r="B319" s="133" t="s">
        <v>6952</v>
      </c>
      <c r="C319" s="132" t="s">
        <v>6953</v>
      </c>
      <c r="D319" s="274"/>
    </row>
    <row r="320" spans="1:4" ht="15.6">
      <c r="A320" s="133">
        <v>317</v>
      </c>
      <c r="B320" s="133" t="s">
        <v>627</v>
      </c>
      <c r="C320" s="132" t="s">
        <v>5429</v>
      </c>
      <c r="D320" s="274">
        <v>5145671392</v>
      </c>
    </row>
    <row r="321" spans="1:4" ht="15.6">
      <c r="A321" s="133">
        <v>318</v>
      </c>
      <c r="B321" s="133" t="s">
        <v>4453</v>
      </c>
      <c r="C321" s="132" t="s">
        <v>4454</v>
      </c>
      <c r="D321" s="274">
        <v>42798600</v>
      </c>
    </row>
    <row r="322" spans="1:4" ht="15.6">
      <c r="A322" s="133">
        <v>319</v>
      </c>
      <c r="B322" s="133" t="s">
        <v>4510</v>
      </c>
      <c r="C322" s="132" t="s">
        <v>5946</v>
      </c>
      <c r="D322" s="274">
        <v>34479740</v>
      </c>
    </row>
    <row r="323" spans="1:4" ht="15.6">
      <c r="A323" s="133">
        <v>320</v>
      </c>
      <c r="B323" s="133" t="s">
        <v>6954</v>
      </c>
      <c r="C323" s="132" t="s">
        <v>6955</v>
      </c>
      <c r="D323" s="274">
        <v>147943350</v>
      </c>
    </row>
    <row r="324" spans="1:4" ht="15.6">
      <c r="A324" s="133">
        <v>321</v>
      </c>
      <c r="B324" s="133" t="s">
        <v>6956</v>
      </c>
      <c r="C324" s="132" t="s">
        <v>6957</v>
      </c>
      <c r="D324" s="274">
        <v>270028409</v>
      </c>
    </row>
    <row r="325" spans="1:4" ht="15.6">
      <c r="A325" s="133">
        <v>322</v>
      </c>
      <c r="B325" s="133" t="s">
        <v>6958</v>
      </c>
      <c r="C325" s="132" t="s">
        <v>6959</v>
      </c>
      <c r="D325" s="274">
        <v>47974080</v>
      </c>
    </row>
    <row r="326" spans="1:4" ht="15.6">
      <c r="A326" s="133">
        <v>323</v>
      </c>
      <c r="B326" s="133" t="s">
        <v>6960</v>
      </c>
      <c r="C326" s="132" t="s">
        <v>6961</v>
      </c>
      <c r="D326" s="274">
        <v>89205846</v>
      </c>
    </row>
    <row r="327" spans="1:4" ht="15.6">
      <c r="A327" s="133">
        <v>324</v>
      </c>
      <c r="B327" s="133" t="s">
        <v>6962</v>
      </c>
      <c r="C327" s="132" t="s">
        <v>6963</v>
      </c>
      <c r="D327" s="274">
        <v>2619681103</v>
      </c>
    </row>
    <row r="328" spans="1:4" ht="15.6">
      <c r="A328" s="133">
        <v>325</v>
      </c>
      <c r="B328" s="133" t="s">
        <v>6964</v>
      </c>
      <c r="C328" s="132" t="s">
        <v>6965</v>
      </c>
      <c r="D328" s="274">
        <v>7809000</v>
      </c>
    </row>
    <row r="329" spans="1:4" ht="15.6">
      <c r="A329" s="133">
        <v>326</v>
      </c>
      <c r="B329" s="133" t="s">
        <v>4672</v>
      </c>
      <c r="C329" s="132" t="s">
        <v>4673</v>
      </c>
      <c r="D329" s="274">
        <v>1206785754</v>
      </c>
    </row>
    <row r="330" spans="1:4" ht="15.6">
      <c r="A330" s="133">
        <v>327</v>
      </c>
      <c r="B330" s="133" t="s">
        <v>6966</v>
      </c>
      <c r="C330" s="132" t="s">
        <v>6967</v>
      </c>
      <c r="D330" s="274">
        <v>427942552</v>
      </c>
    </row>
    <row r="331" spans="1:4" ht="15.6">
      <c r="A331" s="133">
        <v>328</v>
      </c>
      <c r="B331" s="133" t="s">
        <v>6968</v>
      </c>
      <c r="C331" s="132" t="s">
        <v>5437</v>
      </c>
      <c r="D331" s="274"/>
    </row>
    <row r="332" spans="1:4" ht="15.6">
      <c r="A332" s="133">
        <v>329</v>
      </c>
      <c r="B332" s="133" t="s">
        <v>6969</v>
      </c>
      <c r="C332" s="132" t="s">
        <v>6970</v>
      </c>
      <c r="D332" s="274">
        <v>1559825</v>
      </c>
    </row>
    <row r="333" spans="1:4" ht="15.6">
      <c r="A333" s="133">
        <v>330</v>
      </c>
      <c r="B333" s="133" t="s">
        <v>4740</v>
      </c>
      <c r="C333" s="132" t="s">
        <v>4741</v>
      </c>
      <c r="D333" s="274">
        <v>15940000</v>
      </c>
    </row>
    <row r="334" spans="1:4" ht="15.6">
      <c r="A334" s="133">
        <v>331</v>
      </c>
      <c r="B334" s="133" t="s">
        <v>6971</v>
      </c>
      <c r="C334" s="132" t="s">
        <v>6972</v>
      </c>
      <c r="D334" s="274">
        <v>26725282</v>
      </c>
    </row>
    <row r="335" spans="1:4" ht="15.6">
      <c r="A335" s="133">
        <v>332</v>
      </c>
      <c r="B335" s="133" t="s">
        <v>6973</v>
      </c>
      <c r="C335" s="132" t="s">
        <v>6974</v>
      </c>
      <c r="D335" s="274">
        <v>63928483</v>
      </c>
    </row>
    <row r="336" spans="1:4" ht="15.6">
      <c r="A336" s="133">
        <v>333</v>
      </c>
      <c r="B336" s="133" t="s">
        <v>6975</v>
      </c>
      <c r="C336" s="132" t="s">
        <v>6976</v>
      </c>
      <c r="D336" s="274">
        <v>158265000</v>
      </c>
    </row>
    <row r="337" spans="1:4" ht="15.6">
      <c r="A337" s="133">
        <v>334</v>
      </c>
      <c r="B337" s="133" t="s">
        <v>6977</v>
      </c>
      <c r="C337" s="132" t="s">
        <v>6978</v>
      </c>
      <c r="D337" s="274"/>
    </row>
    <row r="338" spans="1:4" ht="15.6">
      <c r="A338" s="133">
        <v>335</v>
      </c>
      <c r="B338" s="133" t="s">
        <v>6979</v>
      </c>
      <c r="C338" s="132" t="s">
        <v>6980</v>
      </c>
      <c r="D338" s="274">
        <v>3699300788</v>
      </c>
    </row>
    <row r="339" spans="1:4" ht="15.6">
      <c r="A339" s="133">
        <v>336</v>
      </c>
      <c r="B339" s="133" t="s">
        <v>6981</v>
      </c>
      <c r="C339" s="132" t="s">
        <v>6982</v>
      </c>
      <c r="D339" s="274">
        <v>8583500</v>
      </c>
    </row>
    <row r="340" spans="1:4" ht="15.6">
      <c r="A340" s="133">
        <v>337</v>
      </c>
      <c r="B340" s="133" t="s">
        <v>6983</v>
      </c>
      <c r="C340" s="132" t="s">
        <v>6984</v>
      </c>
      <c r="D340" s="274">
        <v>4554875</v>
      </c>
    </row>
    <row r="341" spans="1:4" ht="15.6">
      <c r="A341" s="133">
        <v>338</v>
      </c>
      <c r="B341" s="133" t="s">
        <v>5314</v>
      </c>
      <c r="C341" s="132" t="s">
        <v>5315</v>
      </c>
      <c r="D341" s="274">
        <v>143185200</v>
      </c>
    </row>
    <row r="342" spans="1:4" ht="15.6">
      <c r="A342" s="133">
        <v>339</v>
      </c>
      <c r="B342" s="133" t="s">
        <v>5576</v>
      </c>
      <c r="C342" s="132" t="s">
        <v>6985</v>
      </c>
      <c r="D342" s="274">
        <v>7719733745</v>
      </c>
    </row>
    <row r="343" spans="1:4" ht="15.6">
      <c r="A343" s="133">
        <v>340</v>
      </c>
      <c r="B343" s="133" t="s">
        <v>6986</v>
      </c>
      <c r="C343" s="132" t="s">
        <v>6987</v>
      </c>
      <c r="D343" s="274">
        <v>34027000</v>
      </c>
    </row>
    <row r="344" spans="1:4" ht="15.6">
      <c r="A344" s="133">
        <v>341</v>
      </c>
      <c r="B344" s="133" t="s">
        <v>5839</v>
      </c>
      <c r="C344" s="132" t="s">
        <v>5840</v>
      </c>
      <c r="D344" s="274">
        <v>41270000</v>
      </c>
    </row>
    <row r="345" spans="1:4" ht="15.6">
      <c r="A345" s="133">
        <v>342</v>
      </c>
      <c r="B345" s="133" t="s">
        <v>5913</v>
      </c>
      <c r="C345" s="132" t="s">
        <v>5914</v>
      </c>
      <c r="D345" s="274">
        <v>70523000</v>
      </c>
    </row>
    <row r="346" spans="1:4" ht="15.6">
      <c r="A346" s="133">
        <v>343</v>
      </c>
      <c r="B346" s="133" t="s">
        <v>6988</v>
      </c>
      <c r="C346" s="132" t="s">
        <v>6989</v>
      </c>
      <c r="D346" s="274">
        <v>1892200199</v>
      </c>
    </row>
    <row r="347" spans="1:4" ht="15.6">
      <c r="A347" s="133">
        <v>344</v>
      </c>
      <c r="B347" s="133" t="s">
        <v>6990</v>
      </c>
      <c r="C347" s="132" t="s">
        <v>6991</v>
      </c>
      <c r="D347" s="274">
        <v>27015000</v>
      </c>
    </row>
    <row r="348" spans="1:4" ht="15.6">
      <c r="A348" s="133">
        <v>345</v>
      </c>
      <c r="B348" s="133" t="s">
        <v>4917</v>
      </c>
      <c r="C348" s="132" t="s">
        <v>4918</v>
      </c>
      <c r="D348" s="274"/>
    </row>
    <row r="349" spans="1:4" ht="15.6">
      <c r="A349" s="133">
        <v>346</v>
      </c>
      <c r="B349" s="133" t="s">
        <v>6992</v>
      </c>
      <c r="C349" s="132" t="s">
        <v>6993</v>
      </c>
      <c r="D349" s="274">
        <v>840000</v>
      </c>
    </row>
    <row r="350" spans="1:4" ht="15.6">
      <c r="A350" s="133">
        <v>347</v>
      </c>
      <c r="B350" s="133" t="s">
        <v>5638</v>
      </c>
      <c r="C350" s="132" t="s">
        <v>5639</v>
      </c>
      <c r="D350" s="274">
        <v>6491111826</v>
      </c>
    </row>
    <row r="351" spans="1:4" ht="15.6">
      <c r="A351" s="133">
        <v>348</v>
      </c>
      <c r="B351" s="133" t="s">
        <v>4977</v>
      </c>
      <c r="C351" s="132" t="s">
        <v>4978</v>
      </c>
      <c r="D351" s="274"/>
    </row>
    <row r="352" spans="1:4" ht="15.6">
      <c r="A352" s="133">
        <v>349</v>
      </c>
      <c r="B352" s="133" t="s">
        <v>4033</v>
      </c>
      <c r="C352" s="132" t="s">
        <v>4034</v>
      </c>
      <c r="D352" s="274">
        <v>10000000</v>
      </c>
    </row>
    <row r="353" spans="1:4" ht="15.6">
      <c r="A353" s="133">
        <v>350</v>
      </c>
      <c r="B353" s="133" t="s">
        <v>6994</v>
      </c>
      <c r="C353" s="132" t="s">
        <v>6995</v>
      </c>
      <c r="D353" s="274">
        <v>1048400</v>
      </c>
    </row>
    <row r="354" spans="1:4" ht="15.6">
      <c r="A354" s="133">
        <v>351</v>
      </c>
      <c r="B354" s="133" t="s">
        <v>6996</v>
      </c>
      <c r="C354" s="132" t="s">
        <v>6997</v>
      </c>
      <c r="D354" s="274">
        <v>10643800</v>
      </c>
    </row>
    <row r="355" spans="1:4" ht="15.6">
      <c r="A355" s="133">
        <v>352</v>
      </c>
      <c r="B355" s="133" t="s">
        <v>6998</v>
      </c>
      <c r="C355" s="132" t="s">
        <v>6999</v>
      </c>
      <c r="D355" s="274"/>
    </row>
    <row r="356" spans="1:4" ht="15.6">
      <c r="A356" s="133">
        <v>353</v>
      </c>
      <c r="B356" s="133" t="s">
        <v>7000</v>
      </c>
      <c r="C356" s="132" t="s">
        <v>7001</v>
      </c>
      <c r="D356" s="274">
        <v>2974576</v>
      </c>
    </row>
    <row r="357" spans="1:4" ht="15.6">
      <c r="A357" s="133">
        <v>354</v>
      </c>
      <c r="B357" s="133" t="s">
        <v>7002</v>
      </c>
      <c r="C357" s="132" t="s">
        <v>5082</v>
      </c>
      <c r="D357" s="274">
        <v>1007920425</v>
      </c>
    </row>
    <row r="358" spans="1:4" ht="15.6">
      <c r="A358" s="133">
        <v>355</v>
      </c>
      <c r="B358" s="133" t="s">
        <v>4040</v>
      </c>
      <c r="C358" s="132" t="s">
        <v>4041</v>
      </c>
      <c r="D358" s="274">
        <v>62726432</v>
      </c>
    </row>
    <row r="359" spans="1:4" ht="15.6">
      <c r="A359" s="133">
        <v>356</v>
      </c>
      <c r="B359" s="133" t="s">
        <v>7003</v>
      </c>
      <c r="C359" s="132" t="s">
        <v>7004</v>
      </c>
      <c r="D359" s="274">
        <v>33145315</v>
      </c>
    </row>
    <row r="360" spans="1:4" ht="15.6">
      <c r="A360" s="133">
        <v>357</v>
      </c>
      <c r="B360" s="133" t="s">
        <v>7005</v>
      </c>
      <c r="C360" s="132" t="s">
        <v>7006</v>
      </c>
      <c r="D360" s="274">
        <v>5914500</v>
      </c>
    </row>
    <row r="361" spans="1:4" ht="15.6">
      <c r="A361" s="133">
        <v>358</v>
      </c>
      <c r="B361" s="133" t="s">
        <v>5165</v>
      </c>
      <c r="C361" s="132" t="s">
        <v>5166</v>
      </c>
      <c r="D361" s="274">
        <v>194264125</v>
      </c>
    </row>
    <row r="362" spans="1:4" ht="15.6">
      <c r="A362" s="133">
        <v>359</v>
      </c>
      <c r="B362" s="133" t="s">
        <v>7007</v>
      </c>
      <c r="C362" s="132" t="s">
        <v>7008</v>
      </c>
      <c r="D362" s="274">
        <v>775000</v>
      </c>
    </row>
    <row r="363" spans="1:4" ht="15.6">
      <c r="A363" s="133">
        <v>360</v>
      </c>
      <c r="B363" s="133" t="s">
        <v>7009</v>
      </c>
      <c r="C363" s="132" t="s">
        <v>7010</v>
      </c>
      <c r="D363" s="274">
        <v>25689600</v>
      </c>
    </row>
    <row r="364" spans="1:4" ht="15.6">
      <c r="A364" s="133">
        <v>361</v>
      </c>
      <c r="B364" s="133" t="s">
        <v>4912</v>
      </c>
      <c r="C364" s="132" t="s">
        <v>4913</v>
      </c>
      <c r="D364" s="274"/>
    </row>
    <row r="365" spans="1:4" ht="15.6">
      <c r="A365" s="133">
        <v>362</v>
      </c>
      <c r="B365" s="133" t="s">
        <v>7011</v>
      </c>
      <c r="C365" s="132" t="s">
        <v>7012</v>
      </c>
      <c r="D365" s="274">
        <v>8618200</v>
      </c>
    </row>
    <row r="366" spans="1:4" ht="15.6">
      <c r="A366" s="133">
        <v>363</v>
      </c>
      <c r="B366" s="133" t="s">
        <v>7013</v>
      </c>
      <c r="C366" s="132" t="s">
        <v>7014</v>
      </c>
      <c r="D366" s="274">
        <v>80986310</v>
      </c>
    </row>
    <row r="367" spans="1:4" ht="15.6">
      <c r="A367" s="133">
        <v>364</v>
      </c>
      <c r="B367" s="133" t="s">
        <v>7015</v>
      </c>
      <c r="C367" s="132" t="s">
        <v>7016</v>
      </c>
      <c r="D367" s="274"/>
    </row>
    <row r="368" spans="1:4" ht="15.6">
      <c r="A368" s="133">
        <v>365</v>
      </c>
      <c r="B368" s="133" t="s">
        <v>7017</v>
      </c>
      <c r="C368" s="132" t="s">
        <v>7018</v>
      </c>
      <c r="D368" s="274">
        <v>40647250</v>
      </c>
    </row>
    <row r="369" spans="1:4" ht="15.6">
      <c r="A369" s="133">
        <v>366</v>
      </c>
      <c r="B369" s="133" t="s">
        <v>5743</v>
      </c>
      <c r="C369" s="132" t="s">
        <v>7019</v>
      </c>
      <c r="D369" s="274">
        <v>52200000</v>
      </c>
    </row>
    <row r="370" spans="1:4" ht="15.6">
      <c r="A370" s="133">
        <v>367</v>
      </c>
      <c r="B370" s="133"/>
      <c r="C370" s="132" t="s">
        <v>5329</v>
      </c>
      <c r="D370" s="274">
        <v>26010000</v>
      </c>
    </row>
    <row r="371" spans="1:4" ht="15.6">
      <c r="A371" s="133">
        <v>368</v>
      </c>
      <c r="B371" s="133" t="s">
        <v>5409</v>
      </c>
      <c r="C371" s="132" t="s">
        <v>5410</v>
      </c>
      <c r="D371" s="274">
        <v>309750000</v>
      </c>
    </row>
    <row r="372" spans="1:4" ht="15.6">
      <c r="A372" s="133">
        <v>369</v>
      </c>
      <c r="B372" s="133" t="s">
        <v>4829</v>
      </c>
      <c r="C372" s="132" t="s">
        <v>4830</v>
      </c>
      <c r="D372" s="274">
        <v>40453086</v>
      </c>
    </row>
    <row r="373" spans="1:4" ht="15.6">
      <c r="A373" s="133">
        <v>370</v>
      </c>
      <c r="B373" s="133" t="s">
        <v>7020</v>
      </c>
      <c r="C373" s="132" t="s">
        <v>7021</v>
      </c>
      <c r="D373" s="274">
        <v>68018818</v>
      </c>
    </row>
    <row r="374" spans="1:4" ht="15.6">
      <c r="A374" s="133">
        <v>371</v>
      </c>
      <c r="B374" s="133" t="s">
        <v>4325</v>
      </c>
      <c r="C374" s="132" t="s">
        <v>4326</v>
      </c>
      <c r="D374" s="274">
        <v>385286747</v>
      </c>
    </row>
    <row r="375" spans="1:4" ht="15.6">
      <c r="A375" s="133">
        <v>372</v>
      </c>
      <c r="B375" s="133" t="s">
        <v>7022</v>
      </c>
      <c r="C375" s="132" t="s">
        <v>7023</v>
      </c>
      <c r="D375" s="274">
        <v>32670394</v>
      </c>
    </row>
    <row r="376" spans="1:4" ht="15.6">
      <c r="A376" s="133">
        <v>373</v>
      </c>
      <c r="B376" s="133" t="s">
        <v>7024</v>
      </c>
      <c r="C376" s="132" t="s">
        <v>7025</v>
      </c>
      <c r="D376" s="274">
        <v>7257000</v>
      </c>
    </row>
    <row r="377" spans="1:4" ht="15.6">
      <c r="A377" s="133">
        <v>374</v>
      </c>
      <c r="B377" s="133" t="s">
        <v>4277</v>
      </c>
      <c r="C377" s="132" t="s">
        <v>4278</v>
      </c>
      <c r="D377" s="274">
        <v>183244961</v>
      </c>
    </row>
    <row r="378" spans="1:4" ht="15.6">
      <c r="A378" s="133">
        <v>375</v>
      </c>
      <c r="B378" s="133" t="s">
        <v>7026</v>
      </c>
      <c r="C378" s="132" t="s">
        <v>7027</v>
      </c>
      <c r="D378" s="274">
        <v>9975000</v>
      </c>
    </row>
    <row r="379" spans="1:4" ht="15.6">
      <c r="A379" s="133">
        <v>376</v>
      </c>
      <c r="B379" s="133" t="s">
        <v>7028</v>
      </c>
      <c r="C379" s="132" t="s">
        <v>7029</v>
      </c>
      <c r="D379" s="274">
        <v>38725000</v>
      </c>
    </row>
    <row r="380" spans="1:4" ht="15.6">
      <c r="A380" s="133">
        <v>377</v>
      </c>
      <c r="B380" s="133" t="s">
        <v>4487</v>
      </c>
      <c r="C380" s="132" t="s">
        <v>4488</v>
      </c>
      <c r="D380" s="274">
        <v>319371294</v>
      </c>
    </row>
    <row r="381" spans="1:4" ht="15.6">
      <c r="A381" s="133">
        <v>378</v>
      </c>
      <c r="B381" s="133" t="s">
        <v>7030</v>
      </c>
      <c r="C381" s="132" t="s">
        <v>7031</v>
      </c>
      <c r="D381" s="274">
        <v>20546750</v>
      </c>
    </row>
    <row r="382" spans="1:4" ht="15.6">
      <c r="A382" s="133">
        <v>379</v>
      </c>
      <c r="B382" s="133" t="s">
        <v>7032</v>
      </c>
      <c r="C382" s="132" t="s">
        <v>7033</v>
      </c>
      <c r="D382" s="274">
        <v>8514000</v>
      </c>
    </row>
    <row r="383" spans="1:4" ht="15.6">
      <c r="A383" s="133">
        <v>380</v>
      </c>
      <c r="B383" s="133" t="s">
        <v>4617</v>
      </c>
      <c r="C383" s="132" t="s">
        <v>4618</v>
      </c>
      <c r="D383" s="274">
        <v>198373724</v>
      </c>
    </row>
    <row r="384" spans="1:4" ht="15.6">
      <c r="A384" s="133">
        <v>381</v>
      </c>
      <c r="B384" s="133" t="s">
        <v>5477</v>
      </c>
      <c r="C384" s="132" t="s">
        <v>5478</v>
      </c>
      <c r="D384" s="274">
        <v>40655130</v>
      </c>
    </row>
    <row r="385" spans="1:4" ht="15.6">
      <c r="A385" s="133">
        <v>382</v>
      </c>
      <c r="B385" s="133" t="s">
        <v>7034</v>
      </c>
      <c r="C385" s="132" t="s">
        <v>7035</v>
      </c>
      <c r="D385" s="274">
        <v>97350000</v>
      </c>
    </row>
    <row r="386" spans="1:4" ht="15.6">
      <c r="A386" s="133">
        <v>383</v>
      </c>
      <c r="B386" s="133" t="s">
        <v>4620</v>
      </c>
      <c r="C386" s="132" t="s">
        <v>4621</v>
      </c>
      <c r="D386" s="274">
        <v>29949810</v>
      </c>
    </row>
    <row r="387" spans="1:4" ht="15.6">
      <c r="A387" s="133">
        <v>384</v>
      </c>
      <c r="B387" s="133" t="s">
        <v>7036</v>
      </c>
      <c r="C387" s="132" t="s">
        <v>7037</v>
      </c>
      <c r="D387" s="274"/>
    </row>
    <row r="388" spans="1:4" ht="15.6">
      <c r="A388" s="133">
        <v>385</v>
      </c>
      <c r="B388" s="133" t="s">
        <v>4876</v>
      </c>
      <c r="C388" s="132" t="s">
        <v>4877</v>
      </c>
      <c r="D388" s="274"/>
    </row>
    <row r="389" spans="1:4" ht="15.6">
      <c r="A389" s="133">
        <v>386</v>
      </c>
      <c r="B389" s="133" t="s">
        <v>4861</v>
      </c>
      <c r="C389" s="132" t="s">
        <v>4862</v>
      </c>
      <c r="D389" s="274"/>
    </row>
    <row r="390" spans="1:4" ht="15.6">
      <c r="A390" s="133">
        <v>387</v>
      </c>
      <c r="B390" s="133" t="s">
        <v>7038</v>
      </c>
      <c r="C390" s="132" t="s">
        <v>7039</v>
      </c>
      <c r="D390" s="274">
        <v>125000</v>
      </c>
    </row>
    <row r="391" spans="1:4" ht="15.6">
      <c r="A391" s="133">
        <v>388</v>
      </c>
      <c r="B391" s="133" t="s">
        <v>5923</v>
      </c>
      <c r="C391" s="132" t="s">
        <v>5924</v>
      </c>
      <c r="D391" s="274">
        <v>41649846</v>
      </c>
    </row>
    <row r="392" spans="1:4" ht="15.6">
      <c r="A392" s="133">
        <v>389</v>
      </c>
      <c r="B392" s="133" t="s">
        <v>7040</v>
      </c>
      <c r="C392" s="132" t="s">
        <v>7041</v>
      </c>
      <c r="D392" s="274"/>
    </row>
    <row r="393" spans="1:4" ht="15.6">
      <c r="A393" s="133">
        <v>390</v>
      </c>
      <c r="B393" s="133" t="s">
        <v>7042</v>
      </c>
      <c r="C393" s="132" t="s">
        <v>7043</v>
      </c>
      <c r="D393" s="274">
        <v>64321100</v>
      </c>
    </row>
    <row r="394" spans="1:4" ht="15.6">
      <c r="A394" s="133">
        <v>391</v>
      </c>
      <c r="B394" s="133" t="s">
        <v>4857</v>
      </c>
      <c r="C394" s="132" t="s">
        <v>4858</v>
      </c>
      <c r="D394" s="274"/>
    </row>
    <row r="395" spans="1:4" ht="15.6">
      <c r="A395" s="133">
        <v>392</v>
      </c>
      <c r="B395" s="133" t="s">
        <v>4552</v>
      </c>
      <c r="C395" s="132" t="s">
        <v>4553</v>
      </c>
      <c r="D395" s="274">
        <v>60973252</v>
      </c>
    </row>
    <row r="396" spans="1:4" ht="15.6">
      <c r="A396" s="133">
        <v>393</v>
      </c>
      <c r="B396" s="133" t="s">
        <v>7044</v>
      </c>
      <c r="C396" s="132" t="s">
        <v>7045</v>
      </c>
      <c r="D396" s="274">
        <v>500000</v>
      </c>
    </row>
    <row r="397" spans="1:4" ht="15.6">
      <c r="A397" s="133">
        <v>394</v>
      </c>
      <c r="B397" s="133" t="s">
        <v>7046</v>
      </c>
      <c r="C397" s="132" t="s">
        <v>7047</v>
      </c>
      <c r="D397" s="274">
        <v>287317850</v>
      </c>
    </row>
    <row r="398" spans="1:4" ht="15.6">
      <c r="A398" s="133">
        <v>395</v>
      </c>
      <c r="B398" s="133" t="s">
        <v>7048</v>
      </c>
      <c r="C398" s="132" t="s">
        <v>7049</v>
      </c>
      <c r="D398" s="274">
        <v>40060114</v>
      </c>
    </row>
    <row r="399" spans="1:4" ht="15.6">
      <c r="A399" s="133">
        <v>396</v>
      </c>
      <c r="B399" s="133" t="s">
        <v>7050</v>
      </c>
      <c r="C399" s="132" t="s">
        <v>7051</v>
      </c>
      <c r="D399" s="274">
        <v>10000000</v>
      </c>
    </row>
    <row r="400" spans="1:4" ht="15.6">
      <c r="A400" s="133">
        <v>397</v>
      </c>
      <c r="B400" s="133" t="s">
        <v>4946</v>
      </c>
      <c r="C400" s="132" t="s">
        <v>4947</v>
      </c>
      <c r="D400" s="274"/>
    </row>
    <row r="401" spans="1:4" ht="15.6">
      <c r="A401" s="133">
        <v>398</v>
      </c>
      <c r="B401" s="133" t="s">
        <v>4071</v>
      </c>
      <c r="C401" s="132" t="s">
        <v>4072</v>
      </c>
      <c r="D401" s="274">
        <v>182584010</v>
      </c>
    </row>
    <row r="402" spans="1:4" ht="15.6">
      <c r="A402" s="133">
        <v>399</v>
      </c>
      <c r="B402" s="133" t="s">
        <v>7052</v>
      </c>
      <c r="C402" s="132" t="s">
        <v>7053</v>
      </c>
      <c r="D402" s="274">
        <v>10326295</v>
      </c>
    </row>
    <row r="403" spans="1:4" ht="15.6">
      <c r="A403" s="133">
        <v>400</v>
      </c>
      <c r="B403" s="133" t="s">
        <v>4432</v>
      </c>
      <c r="C403" s="132" t="s">
        <v>7054</v>
      </c>
      <c r="D403" s="274"/>
    </row>
    <row r="404" spans="1:4" ht="15.6">
      <c r="A404" s="133">
        <v>401</v>
      </c>
      <c r="B404" s="133" t="s">
        <v>5670</v>
      </c>
      <c r="C404" s="132" t="s">
        <v>5671</v>
      </c>
      <c r="D404" s="274">
        <v>163608880</v>
      </c>
    </row>
    <row r="405" spans="1:4" ht="15.6">
      <c r="A405" s="133">
        <v>402</v>
      </c>
      <c r="B405" s="133" t="s">
        <v>4439</v>
      </c>
      <c r="C405" s="132" t="s">
        <v>4440</v>
      </c>
      <c r="D405" s="274">
        <v>301616194</v>
      </c>
    </row>
    <row r="406" spans="1:4" ht="15.6">
      <c r="A406" s="133">
        <v>403</v>
      </c>
      <c r="B406" s="133" t="s">
        <v>5606</v>
      </c>
      <c r="C406" s="132" t="s">
        <v>5607</v>
      </c>
      <c r="D406" s="274">
        <v>333120698</v>
      </c>
    </row>
    <row r="407" spans="1:4" ht="15.6">
      <c r="A407" s="133">
        <v>404</v>
      </c>
      <c r="B407" s="133" t="s">
        <v>7055</v>
      </c>
      <c r="C407" s="132" t="s">
        <v>7056</v>
      </c>
      <c r="D407" s="274">
        <v>113299050</v>
      </c>
    </row>
    <row r="408" spans="1:4" ht="15.6">
      <c r="A408" s="133">
        <v>405</v>
      </c>
      <c r="B408" s="133" t="s">
        <v>5539</v>
      </c>
      <c r="C408" s="132" t="s">
        <v>5540</v>
      </c>
      <c r="D408" s="274">
        <v>113442250</v>
      </c>
    </row>
    <row r="409" spans="1:4" ht="15.6">
      <c r="A409" s="133">
        <v>406</v>
      </c>
      <c r="B409" s="133" t="s">
        <v>7057</v>
      </c>
      <c r="C409" s="132" t="s">
        <v>7058</v>
      </c>
      <c r="D409" s="274">
        <v>342184050</v>
      </c>
    </row>
    <row r="410" spans="1:4" ht="15.6">
      <c r="A410" s="133">
        <v>407</v>
      </c>
      <c r="B410" s="133" t="s">
        <v>7059</v>
      </c>
      <c r="C410" s="132" t="s">
        <v>7060</v>
      </c>
      <c r="D410" s="274">
        <v>52021326</v>
      </c>
    </row>
    <row r="411" spans="1:4" ht="15.6">
      <c r="A411" s="133">
        <v>408</v>
      </c>
      <c r="B411" s="133" t="s">
        <v>7061</v>
      </c>
      <c r="C411" s="132" t="s">
        <v>7062</v>
      </c>
      <c r="D411" s="274"/>
    </row>
    <row r="412" spans="1:4" ht="15.6">
      <c r="A412" s="133">
        <v>409</v>
      </c>
      <c r="B412" s="133" t="s">
        <v>464</v>
      </c>
      <c r="C412" s="132" t="s">
        <v>5400</v>
      </c>
      <c r="D412" s="274">
        <v>9377365337</v>
      </c>
    </row>
    <row r="413" spans="1:4" ht="15.6">
      <c r="A413" s="133">
        <v>410</v>
      </c>
      <c r="B413" s="133" t="s">
        <v>5792</v>
      </c>
      <c r="C413" s="132" t="s">
        <v>5793</v>
      </c>
      <c r="D413" s="274">
        <v>194630948</v>
      </c>
    </row>
    <row r="414" spans="1:4" ht="15.6">
      <c r="A414" s="133">
        <v>411</v>
      </c>
      <c r="B414" s="133" t="s">
        <v>7063</v>
      </c>
      <c r="C414" s="132" t="s">
        <v>7064</v>
      </c>
      <c r="D414" s="274">
        <v>40726609</v>
      </c>
    </row>
    <row r="415" spans="1:4" ht="15.6">
      <c r="A415" s="133">
        <v>412</v>
      </c>
      <c r="B415" s="133" t="s">
        <v>5774</v>
      </c>
      <c r="C415" s="132" t="s">
        <v>5775</v>
      </c>
      <c r="D415" s="274">
        <v>84339940</v>
      </c>
    </row>
    <row r="416" spans="1:4" ht="15.6">
      <c r="A416" s="133">
        <v>413</v>
      </c>
      <c r="B416" s="133" t="s">
        <v>7065</v>
      </c>
      <c r="C416" s="132" t="s">
        <v>7066</v>
      </c>
      <c r="D416" s="274">
        <v>3143500</v>
      </c>
    </row>
    <row r="417" spans="1:4" ht="15.6">
      <c r="A417" s="133">
        <v>414</v>
      </c>
      <c r="B417" s="133" t="s">
        <v>7067</v>
      </c>
      <c r="C417" s="132" t="s">
        <v>7068</v>
      </c>
      <c r="D417" s="274">
        <v>33377377</v>
      </c>
    </row>
    <row r="418" spans="1:4" ht="15.6">
      <c r="A418" s="133">
        <v>415</v>
      </c>
      <c r="B418" s="133" t="s">
        <v>5266</v>
      </c>
      <c r="C418" s="132" t="s">
        <v>5267</v>
      </c>
      <c r="D418" s="274">
        <v>131093280</v>
      </c>
    </row>
    <row r="419" spans="1:4" ht="15.6">
      <c r="A419" s="133">
        <v>416</v>
      </c>
      <c r="B419" s="133" t="s">
        <v>7069</v>
      </c>
      <c r="C419" s="132" t="s">
        <v>4087</v>
      </c>
      <c r="D419" s="274">
        <v>516949</v>
      </c>
    </row>
    <row r="420" spans="1:4" ht="15.6">
      <c r="A420" s="133">
        <v>417</v>
      </c>
      <c r="B420" s="133" t="s">
        <v>7070</v>
      </c>
      <c r="C420" s="132" t="s">
        <v>7071</v>
      </c>
      <c r="D420" s="274">
        <v>11469356</v>
      </c>
    </row>
    <row r="421" spans="1:4" ht="15.6">
      <c r="A421" s="133">
        <v>418</v>
      </c>
      <c r="B421" s="133" t="s">
        <v>7072</v>
      </c>
      <c r="C421" s="132" t="s">
        <v>7073</v>
      </c>
      <c r="D421" s="274">
        <v>71347815</v>
      </c>
    </row>
    <row r="422" spans="1:4" ht="15.6">
      <c r="A422" s="133">
        <v>419</v>
      </c>
      <c r="B422" s="133" t="s">
        <v>7074</v>
      </c>
      <c r="C422" s="132" t="s">
        <v>7075</v>
      </c>
      <c r="D422" s="274">
        <v>106258050</v>
      </c>
    </row>
    <row r="423" spans="1:4" ht="15.6">
      <c r="A423" s="133">
        <v>420</v>
      </c>
      <c r="B423" s="133" t="s">
        <v>7076</v>
      </c>
      <c r="C423" s="132" t="s">
        <v>7077</v>
      </c>
      <c r="D423" s="274">
        <v>623100506</v>
      </c>
    </row>
    <row r="424" spans="1:4" ht="15.6">
      <c r="A424" s="133">
        <v>421</v>
      </c>
      <c r="B424" s="133" t="s">
        <v>5555</v>
      </c>
      <c r="C424" s="132" t="s">
        <v>7078</v>
      </c>
      <c r="D424" s="274">
        <v>68355357</v>
      </c>
    </row>
    <row r="425" spans="1:4" ht="15.6">
      <c r="A425" s="133">
        <v>422</v>
      </c>
      <c r="B425" s="133" t="s">
        <v>4944</v>
      </c>
      <c r="C425" s="132" t="s">
        <v>4945</v>
      </c>
      <c r="D425" s="274"/>
    </row>
    <row r="426" spans="1:4" ht="15.6">
      <c r="A426" s="133">
        <v>423</v>
      </c>
      <c r="B426" s="133" t="s">
        <v>5189</v>
      </c>
      <c r="C426" s="132" t="s">
        <v>5190</v>
      </c>
      <c r="D426" s="274">
        <v>473999863</v>
      </c>
    </row>
    <row r="427" spans="1:4" ht="15.6">
      <c r="A427" s="133">
        <v>424</v>
      </c>
      <c r="B427" s="133" t="s">
        <v>5003</v>
      </c>
      <c r="C427" s="132" t="s">
        <v>5778</v>
      </c>
      <c r="D427" s="274">
        <v>372809485</v>
      </c>
    </row>
    <row r="428" spans="1:4" ht="15.6">
      <c r="A428" s="133">
        <v>425</v>
      </c>
      <c r="B428" s="133" t="s">
        <v>4713</v>
      </c>
      <c r="C428" s="132" t="s">
        <v>5875</v>
      </c>
      <c r="D428" s="274">
        <v>507858482</v>
      </c>
    </row>
    <row r="429" spans="1:4" ht="15.6">
      <c r="A429" s="133">
        <v>426</v>
      </c>
      <c r="B429" s="133" t="s">
        <v>4604</v>
      </c>
      <c r="C429" s="132" t="s">
        <v>4605</v>
      </c>
      <c r="D429" s="274">
        <v>220406715</v>
      </c>
    </row>
    <row r="430" spans="1:4" ht="15.6">
      <c r="A430" s="133">
        <v>427</v>
      </c>
      <c r="B430" s="133" t="s">
        <v>457</v>
      </c>
      <c r="C430" s="132" t="s">
        <v>7079</v>
      </c>
      <c r="D430" s="274">
        <v>664016299</v>
      </c>
    </row>
    <row r="431" spans="1:4" ht="15.6">
      <c r="A431" s="133">
        <v>428</v>
      </c>
      <c r="B431" s="133" t="s">
        <v>4227</v>
      </c>
      <c r="C431" s="132" t="s">
        <v>7080</v>
      </c>
      <c r="D431" s="274">
        <v>168494822</v>
      </c>
    </row>
    <row r="432" spans="1:4" ht="15.6">
      <c r="A432" s="133">
        <v>429</v>
      </c>
      <c r="B432" s="133" t="s">
        <v>4880</v>
      </c>
      <c r="C432" s="132" t="s">
        <v>4881</v>
      </c>
      <c r="D432" s="274"/>
    </row>
    <row r="433" spans="1:4" ht="15.6">
      <c r="A433" s="133">
        <v>430</v>
      </c>
      <c r="B433" s="133" t="s">
        <v>7081</v>
      </c>
      <c r="C433" s="132" t="s">
        <v>7082</v>
      </c>
      <c r="D433" s="274">
        <v>220696817</v>
      </c>
    </row>
    <row r="434" spans="1:4" ht="15.6">
      <c r="A434" s="133">
        <v>431</v>
      </c>
      <c r="B434" s="133" t="s">
        <v>4145</v>
      </c>
      <c r="C434" s="132" t="s">
        <v>4146</v>
      </c>
      <c r="D434" s="274">
        <v>38302939</v>
      </c>
    </row>
    <row r="435" spans="1:4" ht="15.6">
      <c r="A435" s="133">
        <v>432</v>
      </c>
      <c r="B435" s="133" t="s">
        <v>7083</v>
      </c>
      <c r="C435" s="132" t="s">
        <v>7084</v>
      </c>
      <c r="D435" s="274">
        <v>12225000</v>
      </c>
    </row>
    <row r="436" spans="1:4" ht="15.6">
      <c r="A436" s="133">
        <v>433</v>
      </c>
      <c r="B436" s="133" t="s">
        <v>7085</v>
      </c>
      <c r="C436" s="132" t="s">
        <v>7086</v>
      </c>
      <c r="D436" s="274">
        <v>60801182</v>
      </c>
    </row>
    <row r="437" spans="1:4" ht="15.6">
      <c r="A437" s="133">
        <v>434</v>
      </c>
      <c r="B437" s="133" t="s">
        <v>7087</v>
      </c>
      <c r="C437" s="132" t="s">
        <v>7088</v>
      </c>
      <c r="D437" s="274">
        <v>12500000</v>
      </c>
    </row>
    <row r="438" spans="1:4" ht="15.6">
      <c r="A438" s="133">
        <v>435</v>
      </c>
      <c r="B438" s="133" t="s">
        <v>4959</v>
      </c>
      <c r="C438" s="132" t="s">
        <v>4960</v>
      </c>
      <c r="D438" s="274">
        <v>34739200</v>
      </c>
    </row>
    <row r="439" spans="1:4" ht="15.6">
      <c r="A439" s="133">
        <v>436</v>
      </c>
      <c r="B439" s="133" t="s">
        <v>7089</v>
      </c>
      <c r="C439" s="132" t="s">
        <v>7090</v>
      </c>
      <c r="D439" s="274">
        <v>2066000</v>
      </c>
    </row>
    <row r="440" spans="1:4" ht="15.6">
      <c r="A440" s="133">
        <v>437</v>
      </c>
      <c r="B440" s="133" t="s">
        <v>7091</v>
      </c>
      <c r="C440" s="132" t="s">
        <v>7092</v>
      </c>
      <c r="D440" s="274">
        <v>46323544</v>
      </c>
    </row>
    <row r="441" spans="1:4" ht="15.6">
      <c r="A441" s="133">
        <v>438</v>
      </c>
      <c r="B441" s="133" t="s">
        <v>7093</v>
      </c>
      <c r="C441" s="132" t="s">
        <v>7094</v>
      </c>
      <c r="D441" s="274">
        <v>2832000</v>
      </c>
    </row>
    <row r="442" spans="1:4" ht="15.6">
      <c r="A442" s="133">
        <v>439</v>
      </c>
      <c r="B442" s="133" t="s">
        <v>4335</v>
      </c>
      <c r="C442" s="132" t="s">
        <v>4336</v>
      </c>
      <c r="D442" s="274">
        <v>2432203</v>
      </c>
    </row>
    <row r="443" spans="1:4" ht="15.6">
      <c r="A443" s="133">
        <v>440</v>
      </c>
      <c r="B443" s="133" t="s">
        <v>7095</v>
      </c>
      <c r="C443" s="132" t="s">
        <v>7096</v>
      </c>
      <c r="D443" s="274">
        <v>48300000</v>
      </c>
    </row>
    <row r="444" spans="1:4" ht="15.6">
      <c r="A444" s="133">
        <v>441</v>
      </c>
      <c r="B444" s="133" t="s">
        <v>7097</v>
      </c>
      <c r="C444" s="132" t="s">
        <v>7098</v>
      </c>
      <c r="D444" s="274">
        <v>203966040</v>
      </c>
    </row>
    <row r="445" spans="1:4" ht="15.6">
      <c r="A445" s="133">
        <v>442</v>
      </c>
      <c r="B445" s="133" t="s">
        <v>7099</v>
      </c>
      <c r="C445" s="132" t="s">
        <v>7100</v>
      </c>
      <c r="D445" s="274">
        <v>158775200</v>
      </c>
    </row>
    <row r="446" spans="1:4" ht="15.6">
      <c r="A446" s="133">
        <v>443</v>
      </c>
      <c r="B446" s="133" t="s">
        <v>5706</v>
      </c>
      <c r="C446" s="132" t="s">
        <v>5707</v>
      </c>
      <c r="D446" s="274">
        <v>35921562</v>
      </c>
    </row>
    <row r="447" spans="1:4" ht="15.6">
      <c r="A447" s="133">
        <v>444</v>
      </c>
      <c r="B447" s="133" t="s">
        <v>7101</v>
      </c>
      <c r="C447" s="132" t="s">
        <v>7102</v>
      </c>
      <c r="D447" s="274">
        <v>97364160</v>
      </c>
    </row>
    <row r="448" spans="1:4" ht="15.6">
      <c r="A448" s="133">
        <v>445</v>
      </c>
      <c r="B448" s="133" t="s">
        <v>5194</v>
      </c>
      <c r="C448" s="132" t="s">
        <v>5195</v>
      </c>
      <c r="D448" s="274">
        <v>123870736</v>
      </c>
    </row>
    <row r="449" spans="1:4" ht="15.6">
      <c r="A449" s="133">
        <v>446</v>
      </c>
      <c r="B449" s="133" t="s">
        <v>7103</v>
      </c>
      <c r="C449" s="132" t="s">
        <v>7104</v>
      </c>
      <c r="D449" s="274">
        <v>33087200</v>
      </c>
    </row>
    <row r="450" spans="1:4" ht="15.6">
      <c r="A450" s="133">
        <v>447</v>
      </c>
      <c r="B450" s="133" t="s">
        <v>5358</v>
      </c>
      <c r="C450" s="132" t="s">
        <v>5359</v>
      </c>
      <c r="D450" s="274">
        <v>54560377</v>
      </c>
    </row>
    <row r="451" spans="1:4" ht="15.6">
      <c r="A451" s="133">
        <v>448</v>
      </c>
      <c r="B451" s="133" t="s">
        <v>616</v>
      </c>
      <c r="C451" s="132" t="s">
        <v>617</v>
      </c>
      <c r="D451" s="274">
        <v>117101019</v>
      </c>
    </row>
    <row r="452" spans="1:4" ht="15.6">
      <c r="A452" s="133">
        <v>449</v>
      </c>
      <c r="B452" s="133" t="s">
        <v>5492</v>
      </c>
      <c r="C452" s="132" t="s">
        <v>5493</v>
      </c>
      <c r="D452" s="274">
        <v>38822000</v>
      </c>
    </row>
    <row r="453" spans="1:4" ht="15.6">
      <c r="A453" s="133">
        <v>450</v>
      </c>
      <c r="B453" s="133" t="s">
        <v>4201</v>
      </c>
      <c r="C453" s="132" t="s">
        <v>7105</v>
      </c>
      <c r="D453" s="274">
        <v>520000</v>
      </c>
    </row>
    <row r="454" spans="1:4" ht="15.6">
      <c r="A454" s="133">
        <v>451</v>
      </c>
      <c r="B454" s="133" t="s">
        <v>4874</v>
      </c>
      <c r="C454" s="132" t="s">
        <v>4875</v>
      </c>
      <c r="D454" s="274">
        <v>68147158</v>
      </c>
    </row>
    <row r="455" spans="1:4" ht="15.6">
      <c r="A455" s="133">
        <v>452</v>
      </c>
      <c r="B455" s="133" t="s">
        <v>7106</v>
      </c>
      <c r="C455" s="132" t="s">
        <v>7107</v>
      </c>
      <c r="D455" s="274"/>
    </row>
    <row r="456" spans="1:4" ht="15.6">
      <c r="A456" s="133">
        <v>453</v>
      </c>
      <c r="B456" s="133" t="s">
        <v>4044</v>
      </c>
      <c r="C456" s="132" t="s">
        <v>4045</v>
      </c>
      <c r="D456" s="274">
        <v>29012959</v>
      </c>
    </row>
    <row r="457" spans="1:4" ht="15.6">
      <c r="A457" s="133">
        <v>454</v>
      </c>
      <c r="B457" s="133" t="s">
        <v>619</v>
      </c>
      <c r="C457" s="132" t="s">
        <v>5010</v>
      </c>
      <c r="D457" s="274">
        <v>54263254</v>
      </c>
    </row>
    <row r="458" spans="1:4" ht="15.6">
      <c r="A458" s="133">
        <v>455</v>
      </c>
      <c r="B458" s="133" t="s">
        <v>4910</v>
      </c>
      <c r="C458" s="132" t="s">
        <v>7108</v>
      </c>
      <c r="D458" s="274">
        <v>4100000</v>
      </c>
    </row>
    <row r="459" spans="1:4" ht="15.6">
      <c r="A459" s="133">
        <v>456</v>
      </c>
      <c r="B459" s="133" t="s">
        <v>4887</v>
      </c>
      <c r="C459" s="132" t="s">
        <v>4888</v>
      </c>
      <c r="D459" s="274"/>
    </row>
    <row r="460" spans="1:4" ht="15.6">
      <c r="A460" s="133">
        <v>457</v>
      </c>
      <c r="B460" s="133" t="s">
        <v>7109</v>
      </c>
      <c r="C460" s="132" t="s">
        <v>7110</v>
      </c>
      <c r="D460" s="274">
        <v>54767415</v>
      </c>
    </row>
    <row r="461" spans="1:4" ht="15.6">
      <c r="A461" s="133">
        <v>458</v>
      </c>
      <c r="B461" s="133" t="s">
        <v>4926</v>
      </c>
      <c r="C461" s="132" t="s">
        <v>4927</v>
      </c>
      <c r="D461" s="274"/>
    </row>
    <row r="462" spans="1:4" ht="15.6">
      <c r="A462" s="133">
        <v>459</v>
      </c>
      <c r="B462" s="133" t="s">
        <v>5209</v>
      </c>
      <c r="C462" s="132" t="s">
        <v>5210</v>
      </c>
      <c r="D462" s="274">
        <v>43091700</v>
      </c>
    </row>
    <row r="463" spans="1:4" ht="15.6">
      <c r="A463" s="133">
        <v>460</v>
      </c>
      <c r="B463" s="133" t="s">
        <v>439</v>
      </c>
      <c r="C463" s="132" t="s">
        <v>7111</v>
      </c>
      <c r="D463" s="274">
        <v>22462073427</v>
      </c>
    </row>
    <row r="464" spans="1:4" ht="15.6">
      <c r="A464" s="133">
        <v>461</v>
      </c>
      <c r="B464" s="133" t="s">
        <v>418</v>
      </c>
      <c r="C464" s="132" t="s">
        <v>419</v>
      </c>
      <c r="D464" s="274">
        <v>1688716094</v>
      </c>
    </row>
    <row r="465" spans="1:4" ht="15.6">
      <c r="A465" s="133">
        <v>462</v>
      </c>
      <c r="B465" s="133" t="s">
        <v>5561</v>
      </c>
      <c r="C465" s="132" t="s">
        <v>5562</v>
      </c>
      <c r="D465" s="274">
        <v>99940000</v>
      </c>
    </row>
    <row r="466" spans="1:4" ht="15.6">
      <c r="A466" s="133">
        <v>463</v>
      </c>
      <c r="B466" s="133" t="s">
        <v>7112</v>
      </c>
      <c r="C466" s="132" t="s">
        <v>5015</v>
      </c>
      <c r="D466" s="274">
        <v>728361365</v>
      </c>
    </row>
    <row r="467" spans="1:4" ht="15.6">
      <c r="A467" s="133">
        <v>464</v>
      </c>
      <c r="B467" s="133" t="s">
        <v>4633</v>
      </c>
      <c r="C467" s="132" t="s">
        <v>4634</v>
      </c>
      <c r="D467" s="274">
        <v>124027400</v>
      </c>
    </row>
    <row r="468" spans="1:4" ht="15.6">
      <c r="A468" s="133">
        <v>465</v>
      </c>
      <c r="B468" s="133" t="s">
        <v>4096</v>
      </c>
      <c r="C468" s="132" t="s">
        <v>4097</v>
      </c>
      <c r="D468" s="274">
        <v>8055169</v>
      </c>
    </row>
    <row r="469" spans="1:4" ht="15.6">
      <c r="A469" s="133">
        <v>466</v>
      </c>
      <c r="B469" s="133" t="s">
        <v>4399</v>
      </c>
      <c r="C469" s="132" t="s">
        <v>7113</v>
      </c>
      <c r="D469" s="274">
        <v>477552159</v>
      </c>
    </row>
    <row r="470" spans="1:4" ht="15.6">
      <c r="A470" s="133">
        <v>467</v>
      </c>
      <c r="B470" s="133" t="s">
        <v>4677</v>
      </c>
      <c r="C470" s="132" t="s">
        <v>4678</v>
      </c>
      <c r="D470" s="274">
        <v>48170550</v>
      </c>
    </row>
    <row r="471" spans="1:4" ht="15.6">
      <c r="A471" s="133">
        <v>468</v>
      </c>
      <c r="B471" s="133" t="s">
        <v>7114</v>
      </c>
      <c r="C471" s="132" t="s">
        <v>7115</v>
      </c>
      <c r="D471" s="274">
        <v>260630830</v>
      </c>
    </row>
    <row r="472" spans="1:4" ht="15.6">
      <c r="A472" s="133">
        <v>469</v>
      </c>
      <c r="B472" s="133" t="s">
        <v>5277</v>
      </c>
      <c r="C472" s="132" t="s">
        <v>5278</v>
      </c>
      <c r="D472" s="274">
        <v>167223532</v>
      </c>
    </row>
    <row r="473" spans="1:4" ht="15.6">
      <c r="A473" s="133">
        <v>470</v>
      </c>
      <c r="B473" s="133" t="s">
        <v>7116</v>
      </c>
      <c r="C473" s="132" t="s">
        <v>7117</v>
      </c>
      <c r="D473" s="274">
        <v>37999726</v>
      </c>
    </row>
    <row r="474" spans="1:4" ht="15.6">
      <c r="A474" s="133">
        <v>471</v>
      </c>
      <c r="B474" s="133" t="s">
        <v>4493</v>
      </c>
      <c r="C474" s="132" t="s">
        <v>5578</v>
      </c>
      <c r="D474" s="274">
        <v>190124994</v>
      </c>
    </row>
    <row r="475" spans="1:4" ht="15.6">
      <c r="A475" s="133">
        <v>472</v>
      </c>
      <c r="B475" s="133" t="s">
        <v>4220</v>
      </c>
      <c r="C475" s="132" t="s">
        <v>4221</v>
      </c>
      <c r="D475" s="274">
        <v>162500</v>
      </c>
    </row>
    <row r="476" spans="1:4" ht="15.6">
      <c r="A476" s="133">
        <v>473</v>
      </c>
      <c r="B476" s="133" t="s">
        <v>7118</v>
      </c>
      <c r="C476" s="132" t="s">
        <v>7119</v>
      </c>
      <c r="D476" s="274">
        <v>46610000</v>
      </c>
    </row>
    <row r="477" spans="1:4" ht="15.6">
      <c r="A477" s="133">
        <v>474</v>
      </c>
      <c r="B477" s="133" t="s">
        <v>7120</v>
      </c>
      <c r="C477" s="132" t="s">
        <v>7121</v>
      </c>
      <c r="D477" s="274">
        <v>46722150</v>
      </c>
    </row>
    <row r="478" spans="1:4" ht="15.6">
      <c r="A478" s="133">
        <v>475</v>
      </c>
      <c r="B478" s="133" t="s">
        <v>7122</v>
      </c>
      <c r="C478" s="132" t="s">
        <v>5458</v>
      </c>
      <c r="D478" s="274"/>
    </row>
    <row r="479" spans="1:4" ht="15.6">
      <c r="A479" s="133">
        <v>476</v>
      </c>
      <c r="B479" s="133" t="s">
        <v>545</v>
      </c>
      <c r="C479" s="132" t="s">
        <v>5448</v>
      </c>
      <c r="D479" s="274"/>
    </row>
    <row r="480" spans="1:4" ht="15.6">
      <c r="A480" s="133">
        <v>477</v>
      </c>
      <c r="B480" s="133" t="s">
        <v>5135</v>
      </c>
      <c r="C480" s="132" t="s">
        <v>5136</v>
      </c>
      <c r="D480" s="274">
        <v>955144849</v>
      </c>
    </row>
    <row r="481" spans="1:4" ht="15.6">
      <c r="A481" s="133">
        <v>478</v>
      </c>
      <c r="B481" s="133" t="s">
        <v>7123</v>
      </c>
      <c r="C481" s="132" t="s">
        <v>5027</v>
      </c>
      <c r="D481" s="274">
        <v>191413220</v>
      </c>
    </row>
    <row r="482" spans="1:4" ht="15.6">
      <c r="A482" s="133">
        <v>479</v>
      </c>
      <c r="B482" s="133" t="s">
        <v>4149</v>
      </c>
      <c r="C482" s="132" t="s">
        <v>4150</v>
      </c>
      <c r="D482" s="274">
        <v>8541524</v>
      </c>
    </row>
    <row r="483" spans="1:4" ht="15.6">
      <c r="A483" s="133">
        <v>480</v>
      </c>
      <c r="B483" s="133" t="s">
        <v>7124</v>
      </c>
      <c r="C483" s="132" t="s">
        <v>5523</v>
      </c>
      <c r="D483" s="274"/>
    </row>
    <row r="484" spans="1:4" ht="15.6">
      <c r="A484" s="133">
        <v>481</v>
      </c>
      <c r="B484" s="133" t="s">
        <v>7125</v>
      </c>
      <c r="C484" s="132" t="s">
        <v>7126</v>
      </c>
      <c r="D484" s="274">
        <v>39961785</v>
      </c>
    </row>
    <row r="485" spans="1:4" ht="15.6">
      <c r="A485" s="133">
        <v>482</v>
      </c>
      <c r="B485" s="133" t="s">
        <v>4636</v>
      </c>
      <c r="C485" s="132" t="s">
        <v>4637</v>
      </c>
      <c r="D485" s="274">
        <v>6408168953</v>
      </c>
    </row>
    <row r="486" spans="1:4" ht="15.6">
      <c r="A486" s="133">
        <v>483</v>
      </c>
      <c r="B486" s="133" t="s">
        <v>5216</v>
      </c>
      <c r="C486" s="132" t="s">
        <v>5217</v>
      </c>
      <c r="D486" s="274">
        <v>70110526</v>
      </c>
    </row>
    <row r="487" spans="1:4" ht="15.6">
      <c r="A487" s="133">
        <v>484</v>
      </c>
      <c r="B487" s="133" t="s">
        <v>7127</v>
      </c>
      <c r="C487" s="132" t="s">
        <v>7128</v>
      </c>
      <c r="D487" s="274">
        <v>68169450</v>
      </c>
    </row>
    <row r="488" spans="1:4" ht="15.6">
      <c r="A488" s="133">
        <v>485</v>
      </c>
      <c r="B488" s="133" t="s">
        <v>7129</v>
      </c>
      <c r="C488" s="132" t="s">
        <v>7130</v>
      </c>
      <c r="D488" s="274">
        <v>4340000</v>
      </c>
    </row>
    <row r="489" spans="1:4" ht="15.6">
      <c r="A489" s="133">
        <v>486</v>
      </c>
      <c r="B489" s="133" t="s">
        <v>5514</v>
      </c>
      <c r="C489" s="132" t="s">
        <v>5515</v>
      </c>
      <c r="D489" s="274">
        <v>81200963</v>
      </c>
    </row>
    <row r="490" spans="1:4" ht="15.6">
      <c r="A490" s="133">
        <v>487</v>
      </c>
      <c r="B490" s="133" t="s">
        <v>468</v>
      </c>
      <c r="C490" s="132" t="s">
        <v>7131</v>
      </c>
      <c r="D490" s="274">
        <v>524803881</v>
      </c>
    </row>
    <row r="491" spans="1:4" ht="15.6">
      <c r="A491" s="133">
        <v>488</v>
      </c>
      <c r="B491" s="133" t="s">
        <v>7132</v>
      </c>
      <c r="C491" s="132" t="s">
        <v>7133</v>
      </c>
      <c r="D491" s="274">
        <v>30890345</v>
      </c>
    </row>
    <row r="492" spans="1:4" ht="15.6">
      <c r="A492" s="133">
        <v>489</v>
      </c>
      <c r="B492" s="133" t="s">
        <v>4987</v>
      </c>
      <c r="C492" s="132" t="s">
        <v>4988</v>
      </c>
      <c r="D492" s="274"/>
    </row>
    <row r="493" spans="1:4" ht="15.6">
      <c r="A493" s="133">
        <v>490</v>
      </c>
      <c r="B493" s="133" t="s">
        <v>4631</v>
      </c>
      <c r="C493" s="132" t="s">
        <v>7134</v>
      </c>
      <c r="D493" s="274">
        <v>66510700</v>
      </c>
    </row>
    <row r="494" spans="1:4" ht="15.6">
      <c r="A494" s="133">
        <v>491</v>
      </c>
      <c r="B494" s="133" t="s">
        <v>5486</v>
      </c>
      <c r="C494" s="132" t="s">
        <v>5487</v>
      </c>
      <c r="D494" s="274">
        <v>31800000</v>
      </c>
    </row>
    <row r="495" spans="1:4" ht="15.6">
      <c r="A495" s="133">
        <v>492</v>
      </c>
      <c r="B495" s="133" t="s">
        <v>7135</v>
      </c>
      <c r="C495" s="132" t="s">
        <v>7136</v>
      </c>
      <c r="D495" s="274">
        <v>12019151</v>
      </c>
    </row>
    <row r="496" spans="1:4" ht="15.6">
      <c r="A496" s="133">
        <v>493</v>
      </c>
      <c r="B496" s="133" t="s">
        <v>5816</v>
      </c>
      <c r="C496" s="132" t="s">
        <v>5817</v>
      </c>
      <c r="D496" s="274">
        <v>154674440</v>
      </c>
    </row>
    <row r="497" spans="1:4" ht="15.6">
      <c r="A497" s="133">
        <v>494</v>
      </c>
      <c r="B497" s="133" t="s">
        <v>4080</v>
      </c>
      <c r="C497" s="132" t="s">
        <v>4081</v>
      </c>
      <c r="D497" s="274">
        <v>2610169</v>
      </c>
    </row>
    <row r="498" spans="1:4" ht="15.6">
      <c r="A498" s="133">
        <v>495</v>
      </c>
      <c r="B498" s="133" t="s">
        <v>4383</v>
      </c>
      <c r="C498" s="132" t="s">
        <v>4384</v>
      </c>
      <c r="D498" s="274">
        <v>504919561</v>
      </c>
    </row>
    <row r="499" spans="1:4" ht="15.6">
      <c r="A499" s="133">
        <v>496</v>
      </c>
      <c r="B499" s="133" t="s">
        <v>7137</v>
      </c>
      <c r="C499" s="132" t="s">
        <v>5051</v>
      </c>
      <c r="D499" s="274">
        <v>47790000</v>
      </c>
    </row>
    <row r="500" spans="1:4" ht="15.6">
      <c r="A500" s="133">
        <v>497</v>
      </c>
      <c r="B500" s="133" t="s">
        <v>7138</v>
      </c>
      <c r="C500" s="132" t="s">
        <v>7139</v>
      </c>
      <c r="D500" s="274">
        <v>3300000</v>
      </c>
    </row>
    <row r="501" spans="1:4" ht="15.6">
      <c r="A501" s="133">
        <v>498</v>
      </c>
      <c r="B501" s="133" t="s">
        <v>4152</v>
      </c>
      <c r="C501" s="132" t="s">
        <v>4153</v>
      </c>
      <c r="D501" s="274">
        <v>1835909111</v>
      </c>
    </row>
    <row r="502" spans="1:4" ht="15.6">
      <c r="A502" s="133">
        <v>499</v>
      </c>
      <c r="B502" s="133" t="s">
        <v>7140</v>
      </c>
      <c r="C502" s="132" t="s">
        <v>7141</v>
      </c>
      <c r="D502" s="274">
        <v>1111671839</v>
      </c>
    </row>
    <row r="503" spans="1:4" ht="15.6">
      <c r="A503" s="133">
        <v>500</v>
      </c>
      <c r="B503" s="133" t="s">
        <v>5739</v>
      </c>
      <c r="C503" s="132" t="s">
        <v>5740</v>
      </c>
      <c r="D503" s="274">
        <v>152928000</v>
      </c>
    </row>
    <row r="504" spans="1:4" ht="15.6">
      <c r="A504" s="133">
        <v>501</v>
      </c>
      <c r="B504" s="133" t="s">
        <v>5181</v>
      </c>
      <c r="C504" s="132" t="s">
        <v>7142</v>
      </c>
      <c r="D504" s="274">
        <v>1223022800</v>
      </c>
    </row>
    <row r="505" spans="1:4" ht="15.6">
      <c r="A505" s="133">
        <v>502</v>
      </c>
      <c r="B505" s="133" t="s">
        <v>7143</v>
      </c>
      <c r="C505" s="132" t="s">
        <v>7144</v>
      </c>
      <c r="D505" s="274">
        <v>3473578</v>
      </c>
    </row>
    <row r="506" spans="1:4" ht="15.6">
      <c r="A506" s="133">
        <v>503</v>
      </c>
      <c r="B506" s="133" t="s">
        <v>4394</v>
      </c>
      <c r="C506" s="132" t="s">
        <v>4395</v>
      </c>
      <c r="D506" s="274">
        <v>96855906</v>
      </c>
    </row>
    <row r="507" spans="1:4" ht="15.6">
      <c r="A507" s="133">
        <v>504</v>
      </c>
      <c r="B507" s="133" t="s">
        <v>4389</v>
      </c>
      <c r="C507" s="132" t="s">
        <v>4787</v>
      </c>
      <c r="D507" s="274">
        <v>815571787</v>
      </c>
    </row>
    <row r="508" spans="1:4" ht="15.6">
      <c r="A508" s="133">
        <v>505</v>
      </c>
      <c r="B508" s="133" t="s">
        <v>4839</v>
      </c>
      <c r="C508" s="132" t="s">
        <v>4840</v>
      </c>
      <c r="D508" s="274"/>
    </row>
    <row r="509" spans="1:4" ht="15.6">
      <c r="A509" s="133">
        <v>506</v>
      </c>
      <c r="B509" s="133" t="s">
        <v>7145</v>
      </c>
      <c r="C509" s="132" t="s">
        <v>7146</v>
      </c>
      <c r="D509" s="274">
        <v>57577781</v>
      </c>
    </row>
    <row r="510" spans="1:4" ht="15.6">
      <c r="A510" s="133">
        <v>507</v>
      </c>
      <c r="B510" s="133" t="s">
        <v>7147</v>
      </c>
      <c r="C510" s="132" t="s">
        <v>7148</v>
      </c>
      <c r="D510" s="274">
        <v>1962712</v>
      </c>
    </row>
    <row r="511" spans="1:4" ht="15.6">
      <c r="A511" s="133">
        <v>508</v>
      </c>
      <c r="B511" s="133" t="s">
        <v>7149</v>
      </c>
      <c r="C511" s="132" t="s">
        <v>5077</v>
      </c>
      <c r="D511" s="274">
        <v>137824000</v>
      </c>
    </row>
    <row r="512" spans="1:4" ht="15.6">
      <c r="A512" s="133">
        <v>509</v>
      </c>
      <c r="B512" s="133" t="s">
        <v>7150</v>
      </c>
      <c r="C512" s="132" t="s">
        <v>7151</v>
      </c>
      <c r="D512" s="274">
        <v>212227813</v>
      </c>
    </row>
    <row r="513" spans="1:4" ht="15.6">
      <c r="A513" s="133">
        <v>510</v>
      </c>
      <c r="B513" s="133" t="s">
        <v>7152</v>
      </c>
      <c r="C513" s="132" t="s">
        <v>7153</v>
      </c>
      <c r="D513" s="274"/>
    </row>
    <row r="514" spans="1:4" ht="15.6">
      <c r="A514" s="133">
        <v>511</v>
      </c>
      <c r="B514" s="133" t="s">
        <v>7154</v>
      </c>
      <c r="C514" s="132" t="s">
        <v>7155</v>
      </c>
      <c r="D514" s="274"/>
    </row>
    <row r="515" spans="1:4" ht="15.6">
      <c r="A515" s="133">
        <v>512</v>
      </c>
      <c r="B515" s="133" t="s">
        <v>7156</v>
      </c>
      <c r="C515" s="132" t="s">
        <v>7157</v>
      </c>
      <c r="D515" s="274">
        <v>20603390</v>
      </c>
    </row>
    <row r="516" spans="1:4" ht="15.6">
      <c r="A516" s="133">
        <v>513</v>
      </c>
      <c r="B516" s="133" t="s">
        <v>4730</v>
      </c>
      <c r="C516" s="132" t="s">
        <v>4731</v>
      </c>
      <c r="D516" s="274">
        <v>1498243016</v>
      </c>
    </row>
    <row r="517" spans="1:4" ht="15.6">
      <c r="A517" s="133">
        <v>514</v>
      </c>
      <c r="B517" s="133" t="s">
        <v>5248</v>
      </c>
      <c r="C517" s="132" t="s">
        <v>5249</v>
      </c>
      <c r="D517" s="274">
        <v>34338000</v>
      </c>
    </row>
    <row r="518" spans="1:4" ht="15.6">
      <c r="A518" s="133">
        <v>515</v>
      </c>
      <c r="B518" s="133" t="s">
        <v>5394</v>
      </c>
      <c r="C518" s="132" t="s">
        <v>5395</v>
      </c>
      <c r="D518" s="274">
        <v>1090178636</v>
      </c>
    </row>
    <row r="519" spans="1:4" ht="15.6">
      <c r="A519" s="133">
        <v>516</v>
      </c>
      <c r="B519" s="133" t="s">
        <v>4826</v>
      </c>
      <c r="C519" s="132" t="s">
        <v>4827</v>
      </c>
      <c r="D519" s="274"/>
    </row>
    <row r="520" spans="1:4" ht="15.6">
      <c r="A520" s="133">
        <v>517</v>
      </c>
      <c r="B520" s="133" t="s">
        <v>5529</v>
      </c>
      <c r="C520" s="132" t="s">
        <v>5530</v>
      </c>
      <c r="D520" s="274">
        <v>72671067</v>
      </c>
    </row>
    <row r="521" spans="1:4" ht="15.6">
      <c r="A521" s="133">
        <v>518</v>
      </c>
      <c r="B521" s="133" t="s">
        <v>4906</v>
      </c>
      <c r="C521" s="132" t="s">
        <v>4907</v>
      </c>
      <c r="D521" s="274"/>
    </row>
    <row r="522" spans="1:4" ht="15.6">
      <c r="A522" s="133">
        <v>519</v>
      </c>
      <c r="B522" s="133" t="s">
        <v>7158</v>
      </c>
      <c r="C522" s="132" t="s">
        <v>7159</v>
      </c>
      <c r="D522" s="274">
        <v>5725232244</v>
      </c>
    </row>
    <row r="523" spans="1:4" ht="15.6">
      <c r="A523" s="133">
        <v>520</v>
      </c>
      <c r="B523" s="133" t="s">
        <v>7160</v>
      </c>
      <c r="C523" s="132" t="s">
        <v>7161</v>
      </c>
      <c r="D523" s="274">
        <v>44401542</v>
      </c>
    </row>
    <row r="524" spans="1:4" ht="15.6">
      <c r="A524" s="133">
        <v>521</v>
      </c>
      <c r="B524" s="133" t="s">
        <v>7162</v>
      </c>
      <c r="C524" s="132" t="s">
        <v>7163</v>
      </c>
      <c r="D524" s="274">
        <v>432203</v>
      </c>
    </row>
    <row r="525" spans="1:4" ht="15.6">
      <c r="A525" s="133">
        <v>522</v>
      </c>
      <c r="B525" s="133" t="s">
        <v>7164</v>
      </c>
      <c r="C525" s="132" t="s">
        <v>7165</v>
      </c>
      <c r="D525" s="274">
        <v>25172245</v>
      </c>
    </row>
    <row r="526" spans="1:4" ht="15.6">
      <c r="A526" s="133">
        <v>523</v>
      </c>
      <c r="B526" s="133" t="s">
        <v>199</v>
      </c>
      <c r="C526" s="132" t="s">
        <v>7166</v>
      </c>
      <c r="D526" s="274">
        <v>61051487</v>
      </c>
    </row>
    <row r="527" spans="1:4" ht="15.6">
      <c r="A527" s="133">
        <v>524</v>
      </c>
      <c r="B527" s="133" t="s">
        <v>7167</v>
      </c>
      <c r="C527" s="132" t="s">
        <v>7168</v>
      </c>
      <c r="D527" s="274"/>
    </row>
    <row r="528" spans="1:4" ht="15.6">
      <c r="A528" s="133">
        <v>525</v>
      </c>
      <c r="B528" s="133" t="s">
        <v>5146</v>
      </c>
      <c r="C528" s="132" t="s">
        <v>5147</v>
      </c>
      <c r="D528" s="274">
        <v>274015959</v>
      </c>
    </row>
    <row r="529" spans="1:4" ht="15.6">
      <c r="A529" s="133">
        <v>526</v>
      </c>
      <c r="B529" s="133" t="s">
        <v>4734</v>
      </c>
      <c r="C529" s="132" t="s">
        <v>5085</v>
      </c>
      <c r="D529" s="274">
        <v>78771228</v>
      </c>
    </row>
    <row r="530" spans="1:4" ht="15.6">
      <c r="A530" s="133">
        <v>527</v>
      </c>
      <c r="B530" s="133" t="s">
        <v>4555</v>
      </c>
      <c r="C530" s="132" t="s">
        <v>4556</v>
      </c>
      <c r="D530" s="274">
        <v>35400000</v>
      </c>
    </row>
    <row r="531" spans="1:4" ht="15.6">
      <c r="A531" s="133">
        <v>528</v>
      </c>
      <c r="B531" s="133" t="s">
        <v>5541</v>
      </c>
      <c r="C531" s="132" t="s">
        <v>5542</v>
      </c>
      <c r="D531" s="274">
        <v>79524451</v>
      </c>
    </row>
    <row r="532" spans="1:4" ht="15.6">
      <c r="A532" s="133">
        <v>529</v>
      </c>
      <c r="B532" s="133" t="s">
        <v>4332</v>
      </c>
      <c r="C532" s="132" t="s">
        <v>4333</v>
      </c>
      <c r="D532" s="274">
        <v>3585000</v>
      </c>
    </row>
    <row r="533" spans="1:4" ht="15.6">
      <c r="A533" s="133">
        <v>530</v>
      </c>
      <c r="B533" s="133" t="s">
        <v>4490</v>
      </c>
      <c r="C533" s="132" t="s">
        <v>4491</v>
      </c>
      <c r="D533" s="274">
        <v>114166298</v>
      </c>
    </row>
    <row r="534" spans="1:4" ht="15.6">
      <c r="A534" s="133">
        <v>531</v>
      </c>
      <c r="B534" s="133" t="s">
        <v>7169</v>
      </c>
      <c r="C534" s="132" t="s">
        <v>7170</v>
      </c>
      <c r="D534" s="274">
        <v>14254316</v>
      </c>
    </row>
    <row r="535" spans="1:4" ht="15.6">
      <c r="A535" s="133">
        <v>532</v>
      </c>
      <c r="B535" s="133" t="s">
        <v>5305</v>
      </c>
      <c r="C535" s="132" t="s">
        <v>5306</v>
      </c>
      <c r="D535" s="274">
        <v>118997896</v>
      </c>
    </row>
    <row r="536" spans="1:4" ht="15.6">
      <c r="A536" s="133">
        <v>533</v>
      </c>
      <c r="B536" s="133" t="s">
        <v>4718</v>
      </c>
      <c r="C536" s="132" t="s">
        <v>5973</v>
      </c>
      <c r="D536" s="274">
        <v>457303361</v>
      </c>
    </row>
    <row r="537" spans="1:4" ht="15.6">
      <c r="A537" s="133">
        <v>534</v>
      </c>
      <c r="B537" s="133" t="s">
        <v>7171</v>
      </c>
      <c r="C537" s="132" t="s">
        <v>7172</v>
      </c>
      <c r="D537" s="274"/>
    </row>
    <row r="538" spans="1:4" ht="15.6">
      <c r="A538" s="133">
        <v>535</v>
      </c>
      <c r="B538" s="133" t="s">
        <v>7173</v>
      </c>
      <c r="C538" s="132" t="s">
        <v>7174</v>
      </c>
      <c r="D538" s="274">
        <v>97190700</v>
      </c>
    </row>
    <row r="539" spans="1:4" ht="15.6">
      <c r="A539" s="133">
        <v>536</v>
      </c>
      <c r="B539" s="133" t="s">
        <v>7175</v>
      </c>
      <c r="C539" s="132" t="s">
        <v>7176</v>
      </c>
      <c r="D539" s="274">
        <v>122157836</v>
      </c>
    </row>
    <row r="540" spans="1:4" ht="15.6">
      <c r="A540" s="133">
        <v>537</v>
      </c>
      <c r="B540" s="133" t="s">
        <v>4230</v>
      </c>
      <c r="C540" s="132" t="s">
        <v>4231</v>
      </c>
      <c r="D540" s="274">
        <v>2872881</v>
      </c>
    </row>
    <row r="541" spans="1:4" ht="15.6">
      <c r="A541" s="133">
        <v>538</v>
      </c>
      <c r="B541" s="133" t="s">
        <v>5171</v>
      </c>
      <c r="C541" s="132" t="s">
        <v>5172</v>
      </c>
      <c r="D541" s="274">
        <v>27753600</v>
      </c>
    </row>
    <row r="542" spans="1:4" ht="15.6">
      <c r="A542" s="133">
        <v>539</v>
      </c>
      <c r="B542" s="133" t="s">
        <v>4954</v>
      </c>
      <c r="C542" s="132" t="s">
        <v>4955</v>
      </c>
      <c r="D542" s="274"/>
    </row>
    <row r="543" spans="1:4" ht="15.6">
      <c r="A543" s="133">
        <v>540</v>
      </c>
      <c r="B543" s="133" t="s">
        <v>4136</v>
      </c>
      <c r="C543" s="132" t="s">
        <v>4137</v>
      </c>
      <c r="D543" s="274"/>
    </row>
    <row r="544" spans="1:4" ht="15.6">
      <c r="A544" s="133">
        <v>541</v>
      </c>
      <c r="B544" s="133" t="s">
        <v>7177</v>
      </c>
      <c r="C544" s="132" t="s">
        <v>7178</v>
      </c>
      <c r="D544" s="274">
        <v>150000</v>
      </c>
    </row>
    <row r="545" spans="1:4" ht="15.6">
      <c r="A545" s="133">
        <v>542</v>
      </c>
      <c r="B545" s="133" t="s">
        <v>7179</v>
      </c>
      <c r="C545" s="132" t="s">
        <v>7180</v>
      </c>
      <c r="D545" s="274">
        <v>31270000</v>
      </c>
    </row>
    <row r="546" spans="1:4" ht="15.6">
      <c r="A546" s="133">
        <v>543</v>
      </c>
      <c r="B546" s="133" t="s">
        <v>4103</v>
      </c>
      <c r="C546" s="132" t="s">
        <v>4104</v>
      </c>
      <c r="D546" s="274">
        <v>50566747</v>
      </c>
    </row>
    <row r="547" spans="1:4" ht="15.6">
      <c r="A547" s="133">
        <v>544</v>
      </c>
      <c r="B547" s="133" t="s">
        <v>7181</v>
      </c>
      <c r="C547" s="132" t="s">
        <v>7182</v>
      </c>
      <c r="D547" s="274"/>
    </row>
    <row r="548" spans="1:4" ht="15.6">
      <c r="A548" s="133">
        <v>545</v>
      </c>
      <c r="B548" s="133" t="s">
        <v>7183</v>
      </c>
      <c r="C548" s="132" t="s">
        <v>4273</v>
      </c>
      <c r="D548" s="274">
        <v>99136591</v>
      </c>
    </row>
    <row r="549" spans="1:4" ht="15.6">
      <c r="A549" s="133">
        <v>546</v>
      </c>
      <c r="B549" s="133" t="s">
        <v>7184</v>
      </c>
      <c r="C549" s="132" t="s">
        <v>7185</v>
      </c>
      <c r="D549" s="274">
        <v>255396085</v>
      </c>
    </row>
    <row r="550" spans="1:4" ht="15.6">
      <c r="A550" s="133">
        <v>547</v>
      </c>
      <c r="B550" s="133" t="s">
        <v>7186</v>
      </c>
      <c r="C550" s="132" t="s">
        <v>7187</v>
      </c>
      <c r="D550" s="274"/>
    </row>
    <row r="551" spans="1:4" ht="15.6">
      <c r="A551" s="133">
        <v>548</v>
      </c>
      <c r="B551" s="133" t="s">
        <v>4642</v>
      </c>
      <c r="C551" s="132" t="s">
        <v>4643</v>
      </c>
      <c r="D551" s="274">
        <v>80583700</v>
      </c>
    </row>
    <row r="552" spans="1:4" ht="15.6">
      <c r="A552" s="133">
        <v>549</v>
      </c>
      <c r="B552" s="133" t="s">
        <v>4458</v>
      </c>
      <c r="C552" s="132" t="s">
        <v>4459</v>
      </c>
      <c r="D552" s="274">
        <v>51858935</v>
      </c>
    </row>
    <row r="553" spans="1:4" ht="15.6">
      <c r="A553" s="133">
        <v>550</v>
      </c>
      <c r="B553" s="133" t="s">
        <v>512</v>
      </c>
      <c r="C553" s="132" t="s">
        <v>4224</v>
      </c>
      <c r="D553" s="274">
        <v>31373956530</v>
      </c>
    </row>
    <row r="554" spans="1:4" ht="15.6">
      <c r="A554" s="133">
        <v>551</v>
      </c>
      <c r="B554" s="133" t="s">
        <v>7188</v>
      </c>
      <c r="C554" s="132" t="s">
        <v>7189</v>
      </c>
      <c r="D554" s="274">
        <v>111062384</v>
      </c>
    </row>
    <row r="555" spans="1:4" ht="15.6">
      <c r="A555" s="133">
        <v>552</v>
      </c>
      <c r="B555" s="133" t="s">
        <v>7190</v>
      </c>
      <c r="C555" s="132" t="s">
        <v>7191</v>
      </c>
      <c r="D555" s="274">
        <v>4184000</v>
      </c>
    </row>
    <row r="556" spans="1:4" ht="15.6">
      <c r="A556" s="133">
        <v>553</v>
      </c>
      <c r="B556" s="133" t="s">
        <v>4368</v>
      </c>
      <c r="C556" s="132" t="s">
        <v>4369</v>
      </c>
      <c r="D556" s="274">
        <v>241927659</v>
      </c>
    </row>
    <row r="557" spans="1:4" ht="15.6">
      <c r="A557" s="133">
        <v>554</v>
      </c>
      <c r="B557" s="133" t="s">
        <v>5151</v>
      </c>
      <c r="C557" s="132" t="s">
        <v>5073</v>
      </c>
      <c r="D557" s="274">
        <v>1087483144</v>
      </c>
    </row>
    <row r="558" spans="1:4" ht="15.6">
      <c r="A558" s="133">
        <v>555</v>
      </c>
      <c r="B558" s="133" t="s">
        <v>5236</v>
      </c>
      <c r="C558" s="132" t="s">
        <v>5237</v>
      </c>
      <c r="D558" s="274">
        <v>395932774</v>
      </c>
    </row>
    <row r="559" spans="1:4" ht="15.6">
      <c r="A559" s="133">
        <v>556</v>
      </c>
      <c r="B559" s="133" t="s">
        <v>4448</v>
      </c>
      <c r="C559" s="132" t="s">
        <v>5640</v>
      </c>
      <c r="D559" s="274">
        <v>3907931068</v>
      </c>
    </row>
    <row r="560" spans="1:4" ht="15.6">
      <c r="A560" s="133">
        <v>557</v>
      </c>
      <c r="B560" s="133" t="s">
        <v>4298</v>
      </c>
      <c r="C560" s="132" t="s">
        <v>4299</v>
      </c>
      <c r="D560" s="274">
        <v>1737288</v>
      </c>
    </row>
    <row r="561" spans="1:4" ht="15.6">
      <c r="A561" s="133">
        <v>558</v>
      </c>
      <c r="B561" s="133" t="s">
        <v>7192</v>
      </c>
      <c r="C561" s="132" t="s">
        <v>7193</v>
      </c>
      <c r="D561" s="274">
        <v>22025635</v>
      </c>
    </row>
    <row r="562" spans="1:4" ht="15.6">
      <c r="A562" s="133">
        <v>559</v>
      </c>
      <c r="B562" s="133" t="s">
        <v>7194</v>
      </c>
      <c r="C562" s="132" t="s">
        <v>7195</v>
      </c>
      <c r="D562" s="274">
        <v>10110000</v>
      </c>
    </row>
    <row r="563" spans="1:4" ht="15.6">
      <c r="A563" s="133">
        <v>560</v>
      </c>
      <c r="B563" s="133" t="s">
        <v>5340</v>
      </c>
      <c r="C563" s="132" t="s">
        <v>5341</v>
      </c>
      <c r="D563" s="274">
        <v>219742946</v>
      </c>
    </row>
    <row r="564" spans="1:4" ht="15.6">
      <c r="A564" s="133">
        <v>561</v>
      </c>
      <c r="B564" s="133" t="s">
        <v>4067</v>
      </c>
      <c r="C564" s="132" t="s">
        <v>4068</v>
      </c>
      <c r="D564" s="274">
        <v>22711864</v>
      </c>
    </row>
    <row r="565" spans="1:4" ht="15.6">
      <c r="A565" s="133">
        <v>562</v>
      </c>
      <c r="B565" s="133" t="s">
        <v>4965</v>
      </c>
      <c r="C565" s="132" t="s">
        <v>4966</v>
      </c>
      <c r="D565" s="274"/>
    </row>
    <row r="566" spans="1:4" ht="15.6">
      <c r="A566" s="133">
        <v>563</v>
      </c>
      <c r="B566" s="133" t="s">
        <v>7196</v>
      </c>
      <c r="C566" s="132" t="s">
        <v>7197</v>
      </c>
      <c r="D566" s="274">
        <v>29500000</v>
      </c>
    </row>
    <row r="567" spans="1:4" ht="15.6">
      <c r="A567" s="133">
        <v>564</v>
      </c>
      <c r="B567" s="133" t="s">
        <v>5851</v>
      </c>
      <c r="C567" s="132" t="s">
        <v>5852</v>
      </c>
      <c r="D567" s="274">
        <v>3556304653</v>
      </c>
    </row>
    <row r="568" spans="1:4" ht="15.6">
      <c r="A568" s="133">
        <v>565</v>
      </c>
      <c r="B568" s="133" t="s">
        <v>7198</v>
      </c>
      <c r="C568" s="132" t="s">
        <v>7199</v>
      </c>
      <c r="D568" s="274">
        <v>1148271550</v>
      </c>
    </row>
    <row r="569" spans="1:4" ht="15.6">
      <c r="A569" s="133">
        <v>566</v>
      </c>
      <c r="B569" s="133" t="s">
        <v>7200</v>
      </c>
      <c r="C569" s="132" t="s">
        <v>7201</v>
      </c>
      <c r="D569" s="274">
        <v>3481572241</v>
      </c>
    </row>
    <row r="570" spans="1:4" ht="15.6">
      <c r="A570" s="133">
        <v>567</v>
      </c>
      <c r="B570" s="133" t="s">
        <v>4363</v>
      </c>
      <c r="C570" s="132" t="s">
        <v>4364</v>
      </c>
      <c r="D570" s="274">
        <v>58063080</v>
      </c>
    </row>
    <row r="571" spans="1:4" ht="15.6">
      <c r="A571" s="133">
        <v>568</v>
      </c>
      <c r="B571" s="133" t="s">
        <v>7202</v>
      </c>
      <c r="C571" s="132" t="s">
        <v>7203</v>
      </c>
      <c r="D571" s="274">
        <v>118000000</v>
      </c>
    </row>
    <row r="572" spans="1:4" ht="15.6">
      <c r="A572" s="133">
        <v>569</v>
      </c>
      <c r="B572" s="133" t="s">
        <v>5272</v>
      </c>
      <c r="C572" s="132" t="s">
        <v>5273</v>
      </c>
      <c r="D572" s="274">
        <v>37446946</v>
      </c>
    </row>
    <row r="573" spans="1:4" ht="15.6">
      <c r="A573" s="133">
        <v>570</v>
      </c>
      <c r="B573" s="133" t="s">
        <v>4999</v>
      </c>
      <c r="C573" s="132" t="s">
        <v>5000</v>
      </c>
      <c r="D573" s="274">
        <v>31566355</v>
      </c>
    </row>
    <row r="574" spans="1:4" ht="15.6">
      <c r="A574" s="133">
        <v>571</v>
      </c>
      <c r="B574" s="133" t="s">
        <v>4418</v>
      </c>
      <c r="C574" s="132" t="s">
        <v>4419</v>
      </c>
      <c r="D574" s="274">
        <v>54808680</v>
      </c>
    </row>
    <row r="575" spans="1:4" ht="15.6">
      <c r="A575" s="133">
        <v>572</v>
      </c>
      <c r="B575" s="133" t="s">
        <v>7204</v>
      </c>
      <c r="C575" s="132" t="s">
        <v>7205</v>
      </c>
      <c r="D575" s="274">
        <v>13750847</v>
      </c>
    </row>
    <row r="576" spans="1:4" ht="15.6">
      <c r="A576" s="133">
        <v>573</v>
      </c>
      <c r="B576" s="133" t="s">
        <v>4963</v>
      </c>
      <c r="C576" s="132" t="s">
        <v>4964</v>
      </c>
      <c r="D576" s="274"/>
    </row>
    <row r="577" spans="1:4" ht="15.6">
      <c r="A577" s="133">
        <v>574</v>
      </c>
      <c r="B577" s="133" t="s">
        <v>4192</v>
      </c>
      <c r="C577" s="132" t="s">
        <v>4193</v>
      </c>
      <c r="D577" s="274">
        <v>42390000</v>
      </c>
    </row>
    <row r="578" spans="1:4" ht="15.6">
      <c r="A578" s="133">
        <v>575</v>
      </c>
      <c r="B578" s="133" t="s">
        <v>4950</v>
      </c>
      <c r="C578" s="132" t="s">
        <v>4951</v>
      </c>
      <c r="D578" s="274"/>
    </row>
    <row r="579" spans="1:4" ht="15.6">
      <c r="A579" s="133">
        <v>576</v>
      </c>
      <c r="B579" s="133" t="s">
        <v>4188</v>
      </c>
      <c r="C579" s="132" t="s">
        <v>4189</v>
      </c>
      <c r="D579" s="274">
        <v>310529207</v>
      </c>
    </row>
    <row r="580" spans="1:4" ht="15.6">
      <c r="A580" s="133">
        <v>577</v>
      </c>
      <c r="B580" s="133" t="s">
        <v>7206</v>
      </c>
      <c r="C580" s="132" t="s">
        <v>7207</v>
      </c>
      <c r="D580" s="274">
        <v>104395997</v>
      </c>
    </row>
    <row r="581" spans="1:4" ht="15.6">
      <c r="A581" s="133">
        <v>578</v>
      </c>
      <c r="B581" s="133" t="s">
        <v>4680</v>
      </c>
      <c r="C581" s="132" t="s">
        <v>4681</v>
      </c>
      <c r="D581" s="274">
        <v>639544521</v>
      </c>
    </row>
    <row r="582" spans="1:4" ht="15.6">
      <c r="A582" s="133">
        <v>579</v>
      </c>
      <c r="B582" s="133" t="s">
        <v>7208</v>
      </c>
      <c r="C582" s="132" t="s">
        <v>7209</v>
      </c>
      <c r="D582" s="274"/>
    </row>
    <row r="583" spans="1:4" ht="15.6">
      <c r="A583" s="133">
        <v>580</v>
      </c>
      <c r="B583" s="133" t="s">
        <v>5689</v>
      </c>
      <c r="C583" s="132" t="s">
        <v>5690</v>
      </c>
      <c r="D583" s="274">
        <v>564993281</v>
      </c>
    </row>
    <row r="584" spans="1:4" ht="15.6">
      <c r="A584" s="133">
        <v>581</v>
      </c>
      <c r="B584" s="133" t="s">
        <v>7210</v>
      </c>
      <c r="C584" s="132" t="s">
        <v>7211</v>
      </c>
      <c r="D584" s="274"/>
    </row>
    <row r="585" spans="1:4" ht="15.6">
      <c r="A585" s="133">
        <v>582</v>
      </c>
      <c r="B585" s="133" t="s">
        <v>5472</v>
      </c>
      <c r="C585" s="132" t="s">
        <v>4233</v>
      </c>
      <c r="D585" s="274">
        <v>26833200</v>
      </c>
    </row>
    <row r="586" spans="1:4" ht="15.6">
      <c r="A586" s="133">
        <v>583</v>
      </c>
      <c r="B586" s="133" t="s">
        <v>4415</v>
      </c>
      <c r="C586" s="132" t="s">
        <v>4416</v>
      </c>
      <c r="D586" s="274">
        <v>63640940</v>
      </c>
    </row>
    <row r="587" spans="1:4" ht="15.6">
      <c r="A587" s="133">
        <v>584</v>
      </c>
      <c r="B587" s="133" t="s">
        <v>7212</v>
      </c>
      <c r="C587" s="132" t="s">
        <v>7213</v>
      </c>
      <c r="D587" s="274">
        <v>1245473620</v>
      </c>
    </row>
    <row r="588" spans="1:4" ht="15.6">
      <c r="A588" s="133">
        <v>585</v>
      </c>
      <c r="B588" s="133" t="s">
        <v>410</v>
      </c>
      <c r="C588" s="132" t="s">
        <v>5602</v>
      </c>
      <c r="D588" s="274">
        <v>628029942</v>
      </c>
    </row>
    <row r="589" spans="1:4" ht="15.6">
      <c r="A589" s="133">
        <v>586</v>
      </c>
      <c r="B589" s="133" t="s">
        <v>7214</v>
      </c>
      <c r="C589" s="132" t="s">
        <v>7215</v>
      </c>
      <c r="D589" s="274"/>
    </row>
    <row r="590" spans="1:4" ht="15.6">
      <c r="A590" s="133">
        <v>587</v>
      </c>
      <c r="B590" s="133" t="s">
        <v>7216</v>
      </c>
      <c r="C590" s="132" t="s">
        <v>7217</v>
      </c>
      <c r="D590" s="274">
        <v>26092160</v>
      </c>
    </row>
    <row r="591" spans="1:4" ht="15.6">
      <c r="A591" s="133">
        <v>588</v>
      </c>
      <c r="B591" s="133" t="s">
        <v>520</v>
      </c>
      <c r="C591" s="132" t="s">
        <v>4962</v>
      </c>
      <c r="D591" s="274"/>
    </row>
    <row r="592" spans="1:4" ht="15.6">
      <c r="A592" s="133">
        <v>589</v>
      </c>
      <c r="B592" s="133" t="s">
        <v>7218</v>
      </c>
      <c r="C592" s="132" t="s">
        <v>7219</v>
      </c>
      <c r="D592" s="274">
        <v>33690204</v>
      </c>
    </row>
    <row r="593" spans="1:4" ht="15.6">
      <c r="A593" s="133">
        <v>590</v>
      </c>
      <c r="B593" s="133" t="s">
        <v>7220</v>
      </c>
      <c r="C593" s="132" t="s">
        <v>7221</v>
      </c>
      <c r="D593" s="274">
        <v>92763929</v>
      </c>
    </row>
    <row r="594" spans="1:4" ht="15.6">
      <c r="A594" s="133">
        <v>591</v>
      </c>
      <c r="B594" s="133" t="s">
        <v>119</v>
      </c>
      <c r="C594" s="132" t="s">
        <v>5755</v>
      </c>
      <c r="D594" s="274">
        <v>2341395649</v>
      </c>
    </row>
    <row r="595" spans="1:4" ht="15.6">
      <c r="A595" s="133">
        <v>592</v>
      </c>
      <c r="B595" s="133" t="s">
        <v>4710</v>
      </c>
      <c r="C595" s="132" t="s">
        <v>4711</v>
      </c>
      <c r="D595" s="274">
        <v>494702784</v>
      </c>
    </row>
    <row r="596" spans="1:4" ht="15.6">
      <c r="A596" s="133">
        <v>593</v>
      </c>
      <c r="B596" s="133" t="s">
        <v>7222</v>
      </c>
      <c r="C596" s="132" t="s">
        <v>5059</v>
      </c>
      <c r="D596" s="274">
        <v>45933055</v>
      </c>
    </row>
    <row r="597" spans="1:4" ht="15.6">
      <c r="A597" s="133">
        <v>594</v>
      </c>
      <c r="B597" s="133" t="s">
        <v>5213</v>
      </c>
      <c r="C597" s="132" t="s">
        <v>5214</v>
      </c>
      <c r="D597" s="274">
        <v>80635300</v>
      </c>
    </row>
    <row r="598" spans="1:4" ht="15.6">
      <c r="A598" s="133">
        <v>595</v>
      </c>
      <c r="B598" s="133" t="s">
        <v>7223</v>
      </c>
      <c r="C598" s="132" t="s">
        <v>7224</v>
      </c>
      <c r="D598" s="274">
        <v>151209749</v>
      </c>
    </row>
    <row r="599" spans="1:4" ht="15.6">
      <c r="A599" s="133">
        <v>596</v>
      </c>
      <c r="B599" s="133" t="s">
        <v>7225</v>
      </c>
      <c r="C599" s="132" t="s">
        <v>7226</v>
      </c>
      <c r="D599" s="274">
        <v>56805615</v>
      </c>
    </row>
    <row r="600" spans="1:4" ht="15.6">
      <c r="A600" s="133">
        <v>597</v>
      </c>
      <c r="B600" s="133" t="s">
        <v>4924</v>
      </c>
      <c r="C600" s="132" t="s">
        <v>4925</v>
      </c>
      <c r="D600" s="274"/>
    </row>
    <row r="601" spans="1:4" ht="15.6">
      <c r="A601" s="133">
        <v>598</v>
      </c>
      <c r="B601" s="133" t="s">
        <v>5331</v>
      </c>
      <c r="C601" s="132" t="s">
        <v>5332</v>
      </c>
      <c r="D601" s="274">
        <v>223013849</v>
      </c>
    </row>
    <row r="602" spans="1:4" ht="15.6">
      <c r="A602" s="133">
        <v>599</v>
      </c>
      <c r="B602" s="133" t="s">
        <v>4404</v>
      </c>
      <c r="C602" s="132" t="s">
        <v>7227</v>
      </c>
      <c r="D602" s="274">
        <v>163366743</v>
      </c>
    </row>
    <row r="603" spans="1:4" ht="15.6">
      <c r="A603" s="133">
        <v>600</v>
      </c>
      <c r="B603" s="133" t="s">
        <v>5720</v>
      </c>
      <c r="C603" s="132" t="s">
        <v>5721</v>
      </c>
      <c r="D603" s="274">
        <v>28070266</v>
      </c>
    </row>
    <row r="604" spans="1:4" ht="15.6">
      <c r="A604" s="133">
        <v>601</v>
      </c>
      <c r="B604" s="133" t="s">
        <v>4904</v>
      </c>
      <c r="C604" s="132" t="s">
        <v>4905</v>
      </c>
      <c r="D604" s="274"/>
    </row>
    <row r="605" spans="1:4" ht="15.6">
      <c r="A605" s="133">
        <v>602</v>
      </c>
      <c r="B605" s="133" t="s">
        <v>5300</v>
      </c>
      <c r="C605" s="132" t="s">
        <v>5301</v>
      </c>
      <c r="D605" s="274">
        <v>92208150</v>
      </c>
    </row>
    <row r="606" spans="1:4" ht="15.6">
      <c r="A606" s="133">
        <v>603</v>
      </c>
      <c r="B606" s="133" t="s">
        <v>7228</v>
      </c>
      <c r="C606" s="132" t="s">
        <v>5441</v>
      </c>
      <c r="D606" s="274"/>
    </row>
    <row r="607" spans="1:4" ht="15.6">
      <c r="A607" s="133">
        <v>604</v>
      </c>
      <c r="B607" s="133" t="s">
        <v>4561</v>
      </c>
      <c r="C607" s="132" t="s">
        <v>4562</v>
      </c>
      <c r="D607" s="274">
        <v>97983955</v>
      </c>
    </row>
    <row r="608" spans="1:4" ht="15.6">
      <c r="A608" s="133">
        <v>605</v>
      </c>
      <c r="B608" s="133" t="s">
        <v>4639</v>
      </c>
      <c r="C608" s="132" t="s">
        <v>5843</v>
      </c>
      <c r="D608" s="274">
        <v>866367189</v>
      </c>
    </row>
    <row r="609" spans="1:4" ht="15.6">
      <c r="A609" s="133">
        <v>606</v>
      </c>
      <c r="B609" s="133" t="s">
        <v>4157</v>
      </c>
      <c r="C609" s="132" t="s">
        <v>4158</v>
      </c>
      <c r="D609" s="274">
        <v>362735410</v>
      </c>
    </row>
    <row r="610" spans="1:4" ht="15.6">
      <c r="A610" s="133">
        <v>607</v>
      </c>
      <c r="B610" s="133" t="s">
        <v>5223</v>
      </c>
      <c r="C610" s="132" t="s">
        <v>5224</v>
      </c>
      <c r="D610" s="274">
        <v>1279003854</v>
      </c>
    </row>
    <row r="611" spans="1:4" ht="15.6">
      <c r="A611" s="133">
        <v>608</v>
      </c>
      <c r="B611" s="133" t="s">
        <v>7229</v>
      </c>
      <c r="C611" s="132" t="s">
        <v>7230</v>
      </c>
      <c r="D611" s="274">
        <v>54085300</v>
      </c>
    </row>
    <row r="612" spans="1:4" ht="15.6">
      <c r="A612" s="133">
        <v>609</v>
      </c>
      <c r="B612" s="133" t="s">
        <v>3993</v>
      </c>
      <c r="C612" s="132" t="s">
        <v>3994</v>
      </c>
      <c r="D612" s="274">
        <v>94718581</v>
      </c>
    </row>
    <row r="613" spans="1:4" ht="15.6">
      <c r="A613" s="133">
        <v>610</v>
      </c>
      <c r="B613" s="133" t="s">
        <v>7231</v>
      </c>
      <c r="C613" s="132" t="s">
        <v>7232</v>
      </c>
      <c r="D613" s="274">
        <v>116213090</v>
      </c>
    </row>
    <row r="614" spans="1:4" ht="15.6">
      <c r="A614" s="133">
        <v>611</v>
      </c>
      <c r="B614" s="133" t="s">
        <v>7233</v>
      </c>
      <c r="C614" s="132" t="s">
        <v>7234</v>
      </c>
      <c r="D614" s="274">
        <v>83534036</v>
      </c>
    </row>
    <row r="615" spans="1:4" ht="15.6">
      <c r="A615" s="133">
        <v>612</v>
      </c>
      <c r="B615" s="133" t="s">
        <v>4474</v>
      </c>
      <c r="C615" s="132" t="s">
        <v>4475</v>
      </c>
      <c r="D615" s="274">
        <v>143443020</v>
      </c>
    </row>
    <row r="616" spans="1:4" ht="15.6">
      <c r="A616" s="133">
        <v>613</v>
      </c>
      <c r="B616" s="133" t="s">
        <v>4997</v>
      </c>
      <c r="C616" s="132" t="s">
        <v>4998</v>
      </c>
      <c r="D616" s="274"/>
    </row>
    <row r="617" spans="1:4" ht="15.6">
      <c r="A617" s="133">
        <v>614</v>
      </c>
      <c r="B617" s="133" t="s">
        <v>4689</v>
      </c>
      <c r="C617" s="132" t="s">
        <v>4690</v>
      </c>
      <c r="D617" s="274">
        <v>88535751</v>
      </c>
    </row>
    <row r="618" spans="1:4" ht="15.6">
      <c r="A618" s="133">
        <v>615</v>
      </c>
      <c r="B618" s="133" t="s">
        <v>5937</v>
      </c>
      <c r="C618" s="132" t="s">
        <v>5938</v>
      </c>
      <c r="D618" s="274">
        <v>40718973</v>
      </c>
    </row>
    <row r="619" spans="1:4" ht="15.6">
      <c r="A619" s="133">
        <v>616</v>
      </c>
      <c r="B619" s="133" t="s">
        <v>5231</v>
      </c>
      <c r="C619" s="132" t="s">
        <v>5232</v>
      </c>
      <c r="D619" s="274">
        <v>173838057</v>
      </c>
    </row>
    <row r="620" spans="1:4" ht="15.6">
      <c r="A620" s="133">
        <v>617</v>
      </c>
      <c r="B620" s="133" t="s">
        <v>4216</v>
      </c>
      <c r="C620" s="132" t="s">
        <v>4217</v>
      </c>
      <c r="D620" s="274">
        <v>12000000</v>
      </c>
    </row>
    <row r="621" spans="1:4" ht="15.6">
      <c r="A621" s="133">
        <v>618</v>
      </c>
      <c r="B621" s="133" t="s">
        <v>4131</v>
      </c>
      <c r="C621" s="132" t="s">
        <v>4132</v>
      </c>
      <c r="D621" s="274">
        <v>171292528</v>
      </c>
    </row>
    <row r="622" spans="1:4" ht="15.6">
      <c r="A622" s="133">
        <v>619</v>
      </c>
      <c r="B622" s="133" t="s">
        <v>7235</v>
      </c>
      <c r="C622" s="132" t="s">
        <v>7236</v>
      </c>
      <c r="D622" s="274"/>
    </row>
    <row r="623" spans="1:4" ht="15.6">
      <c r="A623" s="133">
        <v>620</v>
      </c>
      <c r="B623" s="133" t="s">
        <v>7237</v>
      </c>
      <c r="C623" s="132" t="s">
        <v>7238</v>
      </c>
      <c r="D623" s="274">
        <v>8420000</v>
      </c>
    </row>
    <row r="624" spans="1:4" ht="15.6">
      <c r="A624" s="133">
        <v>621</v>
      </c>
      <c r="B624" s="133" t="s">
        <v>5545</v>
      </c>
      <c r="C624" s="132" t="s">
        <v>5546</v>
      </c>
      <c r="D624" s="274">
        <v>549423990</v>
      </c>
    </row>
    <row r="625" spans="1:4" ht="15.6">
      <c r="A625" s="133">
        <v>622</v>
      </c>
      <c r="B625" s="133" t="s">
        <v>5415</v>
      </c>
      <c r="C625" s="132" t="s">
        <v>5416</v>
      </c>
      <c r="D625" s="274">
        <v>5163302304</v>
      </c>
    </row>
    <row r="626" spans="1:4" ht="15.6">
      <c r="A626" s="133">
        <v>623</v>
      </c>
      <c r="B626" s="133" t="s">
        <v>4410</v>
      </c>
      <c r="C626" s="132" t="s">
        <v>4411</v>
      </c>
      <c r="D626" s="274">
        <v>430110621</v>
      </c>
    </row>
    <row r="627" spans="1:4" ht="15.6">
      <c r="A627" s="133">
        <v>624</v>
      </c>
      <c r="B627" s="133" t="s">
        <v>4570</v>
      </c>
      <c r="C627" s="132" t="s">
        <v>4571</v>
      </c>
      <c r="D627" s="274">
        <v>81969467</v>
      </c>
    </row>
    <row r="628" spans="1:4" ht="15.6">
      <c r="A628" s="133">
        <v>625</v>
      </c>
      <c r="B628" s="133" t="s">
        <v>4915</v>
      </c>
      <c r="C628" s="132" t="s">
        <v>4916</v>
      </c>
      <c r="D628" s="274"/>
    </row>
    <row r="629" spans="1:4" ht="15.6">
      <c r="A629" s="133">
        <v>626</v>
      </c>
      <c r="B629" s="133" t="s">
        <v>4851</v>
      </c>
      <c r="C629" s="132" t="s">
        <v>4852</v>
      </c>
      <c r="D629" s="274"/>
    </row>
    <row r="630" spans="1:4" ht="15.6">
      <c r="A630" s="133">
        <v>627</v>
      </c>
      <c r="B630" s="133" t="s">
        <v>4969</v>
      </c>
      <c r="C630" s="132" t="s">
        <v>4970</v>
      </c>
      <c r="D630" s="274"/>
    </row>
    <row r="631" spans="1:4" ht="15.6">
      <c r="A631" s="133">
        <v>628</v>
      </c>
      <c r="B631" s="133" t="s">
        <v>5246</v>
      </c>
      <c r="C631" s="132" t="s">
        <v>5247</v>
      </c>
      <c r="D631" s="274">
        <v>42002767</v>
      </c>
    </row>
    <row r="632" spans="1:4" ht="15.6">
      <c r="A632" s="133">
        <v>629</v>
      </c>
      <c r="B632" s="133" t="s">
        <v>7239</v>
      </c>
      <c r="C632" s="132" t="s">
        <v>7240</v>
      </c>
      <c r="D632" s="274">
        <v>88113804</v>
      </c>
    </row>
    <row r="633" spans="1:4" ht="15.6">
      <c r="A633" s="133">
        <v>630</v>
      </c>
      <c r="B633" s="133" t="s">
        <v>7241</v>
      </c>
      <c r="C633" s="132" t="s">
        <v>7242</v>
      </c>
      <c r="D633" s="274">
        <v>29657589</v>
      </c>
    </row>
    <row r="634" spans="1:4" ht="15.6">
      <c r="A634" s="133">
        <v>631</v>
      </c>
      <c r="B634" s="133" t="s">
        <v>4989</v>
      </c>
      <c r="C634" s="132" t="s">
        <v>4990</v>
      </c>
      <c r="D634" s="274"/>
    </row>
    <row r="635" spans="1:4" ht="15.6">
      <c r="A635" s="133">
        <v>632</v>
      </c>
      <c r="B635" s="133" t="s">
        <v>5543</v>
      </c>
      <c r="C635" s="132" t="s">
        <v>5544</v>
      </c>
      <c r="D635" s="274">
        <v>146912242</v>
      </c>
    </row>
    <row r="636" spans="1:4" ht="15.6">
      <c r="A636" s="133">
        <v>633</v>
      </c>
      <c r="B636" s="133" t="s">
        <v>7243</v>
      </c>
      <c r="C636" s="132" t="s">
        <v>7244</v>
      </c>
      <c r="D636" s="274">
        <v>29382000</v>
      </c>
    </row>
    <row r="637" spans="1:4" ht="15.6">
      <c r="A637" s="133">
        <v>634</v>
      </c>
      <c r="B637" s="133" t="s">
        <v>5586</v>
      </c>
      <c r="C637" s="132" t="s">
        <v>5587</v>
      </c>
      <c r="D637" s="274">
        <v>249724628</v>
      </c>
    </row>
    <row r="638" spans="1:4" ht="15.6">
      <c r="A638" s="133">
        <v>635</v>
      </c>
      <c r="B638" s="133" t="s">
        <v>4289</v>
      </c>
      <c r="C638" s="132" t="s">
        <v>4290</v>
      </c>
      <c r="D638" s="274">
        <v>5396059</v>
      </c>
    </row>
    <row r="639" spans="1:4" ht="15.6">
      <c r="A639" s="133">
        <v>636</v>
      </c>
      <c r="B639" s="133" t="s">
        <v>7245</v>
      </c>
      <c r="C639" s="132" t="s">
        <v>7246</v>
      </c>
      <c r="D639" s="274">
        <v>38350000</v>
      </c>
    </row>
    <row r="640" spans="1:4" ht="15.6">
      <c r="A640" s="133">
        <v>637</v>
      </c>
      <c r="B640" s="133" t="s">
        <v>5716</v>
      </c>
      <c r="C640" s="132" t="s">
        <v>5717</v>
      </c>
      <c r="D640" s="274">
        <v>121598750</v>
      </c>
    </row>
    <row r="641" spans="1:4" ht="15.6">
      <c r="A641" s="133">
        <v>638</v>
      </c>
      <c r="B641" s="133" t="s">
        <v>7247</v>
      </c>
      <c r="C641" s="132" t="s">
        <v>7248</v>
      </c>
      <c r="D641" s="274">
        <v>169263940</v>
      </c>
    </row>
    <row r="642" spans="1:4" ht="15.6">
      <c r="A642" s="133">
        <v>639</v>
      </c>
      <c r="B642" s="133" t="s">
        <v>7249</v>
      </c>
      <c r="C642" s="132" t="s">
        <v>7250</v>
      </c>
      <c r="D642" s="274">
        <v>9775000</v>
      </c>
    </row>
    <row r="643" spans="1:4" ht="15.6">
      <c r="A643" s="133">
        <v>640</v>
      </c>
      <c r="B643" s="133" t="s">
        <v>4948</v>
      </c>
      <c r="C643" s="132" t="s">
        <v>4949</v>
      </c>
      <c r="D643" s="274"/>
    </row>
    <row r="644" spans="1:4" ht="15.6">
      <c r="A644" s="133">
        <v>641</v>
      </c>
      <c r="B644" s="133" t="s">
        <v>7251</v>
      </c>
      <c r="C644" s="132" t="s">
        <v>7252</v>
      </c>
      <c r="D644" s="274">
        <v>72727322</v>
      </c>
    </row>
    <row r="645" spans="1:4" ht="15.6">
      <c r="A645" s="133">
        <v>642</v>
      </c>
      <c r="B645" s="133" t="s">
        <v>4406</v>
      </c>
      <c r="C645" s="132" t="s">
        <v>7253</v>
      </c>
      <c r="D645" s="274">
        <v>74210000</v>
      </c>
    </row>
    <row r="646" spans="1:4" ht="15.6">
      <c r="A646" s="133">
        <v>643</v>
      </c>
      <c r="B646" s="133" t="s">
        <v>5156</v>
      </c>
      <c r="C646" s="132" t="s">
        <v>5157</v>
      </c>
      <c r="D646" s="274">
        <v>2445488498</v>
      </c>
    </row>
    <row r="647" spans="1:4" ht="15.6">
      <c r="A647" s="133">
        <v>644</v>
      </c>
      <c r="B647" s="133" t="s">
        <v>5559</v>
      </c>
      <c r="C647" s="132" t="s">
        <v>5560</v>
      </c>
      <c r="D647" s="274">
        <v>45046405</v>
      </c>
    </row>
    <row r="648" spans="1:4" ht="15.6">
      <c r="A648" s="133">
        <v>645</v>
      </c>
      <c r="B648" s="133" t="s">
        <v>7254</v>
      </c>
      <c r="C648" s="132" t="s">
        <v>7255</v>
      </c>
      <c r="D648" s="274">
        <v>171082300</v>
      </c>
    </row>
    <row r="649" spans="1:4" ht="15.6">
      <c r="A649" s="133">
        <v>646</v>
      </c>
      <c r="B649" s="133" t="s">
        <v>7256</v>
      </c>
      <c r="C649" s="132" t="s">
        <v>7257</v>
      </c>
      <c r="D649" s="274">
        <v>92515772</v>
      </c>
    </row>
    <row r="650" spans="1:4" ht="15.6">
      <c r="A650" s="133">
        <v>647</v>
      </c>
      <c r="B650" s="133" t="s">
        <v>5321</v>
      </c>
      <c r="C650" s="132" t="s">
        <v>5861</v>
      </c>
      <c r="D650" s="274">
        <v>373395195</v>
      </c>
    </row>
    <row r="651" spans="1:4" ht="15.6">
      <c r="A651" s="133">
        <v>648</v>
      </c>
      <c r="B651" s="133" t="s">
        <v>5695</v>
      </c>
      <c r="C651" s="132" t="s">
        <v>5696</v>
      </c>
      <c r="D651" s="274">
        <v>192984169</v>
      </c>
    </row>
    <row r="652" spans="1:4" ht="15.6">
      <c r="A652" s="133">
        <v>649</v>
      </c>
      <c r="B652" s="133" t="s">
        <v>7258</v>
      </c>
      <c r="C652" s="132" t="s">
        <v>7259</v>
      </c>
      <c r="D652" s="274">
        <v>382442303</v>
      </c>
    </row>
    <row r="653" spans="1:4" ht="15.6">
      <c r="A653" s="133">
        <v>650</v>
      </c>
      <c r="B653" s="133" t="s">
        <v>7260</v>
      </c>
      <c r="C653" s="132" t="s">
        <v>5445</v>
      </c>
      <c r="D653" s="274"/>
    </row>
    <row r="654" spans="1:4" ht="15.6">
      <c r="A654" s="133">
        <v>651</v>
      </c>
      <c r="B654" s="133" t="s">
        <v>7261</v>
      </c>
      <c r="C654" s="132" t="s">
        <v>7262</v>
      </c>
      <c r="D654" s="274">
        <v>32163100</v>
      </c>
    </row>
    <row r="655" spans="1:4" ht="15.6">
      <c r="A655" s="133">
        <v>652</v>
      </c>
      <c r="B655" s="133" t="s">
        <v>7263</v>
      </c>
      <c r="C655" s="132" t="s">
        <v>7264</v>
      </c>
      <c r="D655" s="274"/>
    </row>
    <row r="656" spans="1:4" ht="15.6">
      <c r="A656" s="133">
        <v>653</v>
      </c>
      <c r="B656" s="133" t="s">
        <v>7265</v>
      </c>
      <c r="C656" s="132" t="s">
        <v>7266</v>
      </c>
      <c r="D656" s="274">
        <v>340238985</v>
      </c>
    </row>
    <row r="657" spans="1:4" ht="15.6">
      <c r="A657" s="133">
        <v>654</v>
      </c>
      <c r="B657" s="133" t="s">
        <v>5805</v>
      </c>
      <c r="C657" s="132" t="s">
        <v>5806</v>
      </c>
      <c r="D657" s="274">
        <v>2144160886</v>
      </c>
    </row>
    <row r="658" spans="1:4" ht="15.6">
      <c r="A658" s="133">
        <v>655</v>
      </c>
      <c r="B658" s="133" t="s">
        <v>7267</v>
      </c>
      <c r="C658" s="132" t="s">
        <v>7268</v>
      </c>
      <c r="D658" s="274">
        <v>70103800</v>
      </c>
    </row>
    <row r="659" spans="1:4" ht="15.6">
      <c r="A659" s="133">
        <v>656</v>
      </c>
      <c r="B659" s="133" t="s">
        <v>7269</v>
      </c>
      <c r="C659" s="132" t="s">
        <v>7270</v>
      </c>
      <c r="D659" s="274">
        <v>47577600</v>
      </c>
    </row>
    <row r="660" spans="1:4" ht="15.6">
      <c r="A660" s="133">
        <v>657</v>
      </c>
      <c r="B660" s="133" t="s">
        <v>5677</v>
      </c>
      <c r="C660" s="132" t="s">
        <v>5678</v>
      </c>
      <c r="D660" s="274">
        <v>39907000</v>
      </c>
    </row>
    <row r="661" spans="1:4" ht="15.6">
      <c r="A661" s="133">
        <v>658</v>
      </c>
      <c r="B661" s="133" t="s">
        <v>7271</v>
      </c>
      <c r="C661" s="132" t="s">
        <v>7272</v>
      </c>
      <c r="D661" s="274">
        <v>1412258250</v>
      </c>
    </row>
    <row r="662" spans="1:4" ht="15.6">
      <c r="A662" s="133">
        <v>659</v>
      </c>
      <c r="B662" s="133" t="s">
        <v>7273</v>
      </c>
      <c r="C662" s="132" t="s">
        <v>7274</v>
      </c>
      <c r="D662" s="274">
        <v>582106861</v>
      </c>
    </row>
    <row r="663" spans="1:4" ht="15.6">
      <c r="A663" s="133">
        <v>660</v>
      </c>
      <c r="B663" s="133" t="s">
        <v>7275</v>
      </c>
      <c r="C663" s="132" t="s">
        <v>7276</v>
      </c>
      <c r="D663" s="274">
        <v>134676100</v>
      </c>
    </row>
    <row r="664" spans="1:4" ht="15.6">
      <c r="A664" s="133">
        <v>661</v>
      </c>
      <c r="B664" s="133" t="s">
        <v>4402</v>
      </c>
      <c r="C664" s="132" t="s">
        <v>5642</v>
      </c>
      <c r="D664" s="274">
        <v>1563252669</v>
      </c>
    </row>
    <row r="665" spans="1:4" ht="15.6">
      <c r="A665" s="133">
        <v>662</v>
      </c>
      <c r="B665" s="133" t="s">
        <v>4547</v>
      </c>
      <c r="C665" s="132" t="s">
        <v>4548</v>
      </c>
      <c r="D665" s="274">
        <v>79549624</v>
      </c>
    </row>
    <row r="666" spans="1:4" ht="15.6">
      <c r="A666" s="133">
        <v>663</v>
      </c>
      <c r="B666" s="133" t="s">
        <v>5581</v>
      </c>
      <c r="C666" s="132" t="s">
        <v>5582</v>
      </c>
      <c r="D666" s="274">
        <v>199648656</v>
      </c>
    </row>
    <row r="667" spans="1:4" ht="15.6">
      <c r="A667" s="133">
        <v>664</v>
      </c>
      <c r="B667" s="133" t="s">
        <v>7277</v>
      </c>
      <c r="C667" s="132" t="s">
        <v>5029</v>
      </c>
      <c r="D667" s="274">
        <v>246620000</v>
      </c>
    </row>
    <row r="668" spans="1:4" ht="15.6">
      <c r="A668" s="133">
        <v>665</v>
      </c>
      <c r="B668" s="133" t="s">
        <v>4268</v>
      </c>
      <c r="C668" s="132" t="s">
        <v>5464</v>
      </c>
      <c r="D668" s="274">
        <v>63386571</v>
      </c>
    </row>
    <row r="669" spans="1:4" ht="15.6">
      <c r="A669" s="133">
        <v>666</v>
      </c>
      <c r="B669" s="133" t="s">
        <v>4893</v>
      </c>
      <c r="C669" s="132" t="s">
        <v>4894</v>
      </c>
      <c r="D669" s="274"/>
    </row>
    <row r="670" spans="1:4" ht="15.6">
      <c r="A670" s="133">
        <v>667</v>
      </c>
      <c r="B670" s="133" t="s">
        <v>5241</v>
      </c>
      <c r="C670" s="132" t="s">
        <v>5242</v>
      </c>
      <c r="D670" s="274">
        <v>84240000</v>
      </c>
    </row>
    <row r="671" spans="1:4" ht="15.6">
      <c r="A671" s="133">
        <v>668</v>
      </c>
      <c r="B671" s="133" t="s">
        <v>459</v>
      </c>
      <c r="C671" s="132" t="s">
        <v>5636</v>
      </c>
      <c r="D671" s="274">
        <v>2712048632</v>
      </c>
    </row>
    <row r="672" spans="1:4" ht="15.6">
      <c r="A672" s="133">
        <v>669</v>
      </c>
      <c r="B672" s="133" t="s">
        <v>4784</v>
      </c>
      <c r="C672" s="132" t="s">
        <v>4785</v>
      </c>
      <c r="D672" s="274">
        <v>3526979386</v>
      </c>
    </row>
    <row r="673" spans="1:4" ht="15.6">
      <c r="A673" s="133">
        <v>670</v>
      </c>
      <c r="B673" s="133" t="s">
        <v>4933</v>
      </c>
      <c r="C673" s="132" t="s">
        <v>4934</v>
      </c>
      <c r="D673" s="274"/>
    </row>
    <row r="674" spans="1:4" ht="15.6">
      <c r="A674" s="133">
        <v>671</v>
      </c>
      <c r="B674" s="133" t="s">
        <v>5462</v>
      </c>
      <c r="C674" s="132" t="s">
        <v>7278</v>
      </c>
      <c r="D674" s="274">
        <v>67020000</v>
      </c>
    </row>
    <row r="675" spans="1:4" ht="15.6">
      <c r="A675" s="133">
        <v>672</v>
      </c>
      <c r="B675" s="133" t="s">
        <v>4675</v>
      </c>
      <c r="C675" s="132" t="s">
        <v>5629</v>
      </c>
      <c r="D675" s="274">
        <v>5475168899</v>
      </c>
    </row>
    <row r="676" spans="1:4" ht="15.6">
      <c r="A676" s="133">
        <v>673</v>
      </c>
      <c r="B676" s="133" t="s">
        <v>5425</v>
      </c>
      <c r="C676" s="132" t="s">
        <v>5426</v>
      </c>
      <c r="D676" s="274">
        <v>24979512206</v>
      </c>
    </row>
    <row r="677" spans="1:4" ht="15.6">
      <c r="A677" s="133">
        <v>674</v>
      </c>
      <c r="B677" s="133" t="s">
        <v>7279</v>
      </c>
      <c r="C677" s="132" t="s">
        <v>4339</v>
      </c>
      <c r="D677" s="274">
        <v>24100451223</v>
      </c>
    </row>
    <row r="678" spans="1:4" ht="15.6">
      <c r="A678" s="133">
        <v>675</v>
      </c>
      <c r="B678" s="133" t="s">
        <v>7280</v>
      </c>
      <c r="C678" s="132" t="s">
        <v>7281</v>
      </c>
      <c r="D678" s="274">
        <v>49801781</v>
      </c>
    </row>
    <row r="679" spans="1:4" ht="15.6">
      <c r="A679" s="133">
        <v>676</v>
      </c>
      <c r="B679" s="133" t="s">
        <v>4845</v>
      </c>
      <c r="C679" s="132" t="s">
        <v>5626</v>
      </c>
      <c r="D679" s="274">
        <v>29961330802</v>
      </c>
    </row>
    <row r="680" spans="1:4" ht="15.6">
      <c r="A680" s="133">
        <v>677</v>
      </c>
      <c r="B680" s="133" t="s">
        <v>4063</v>
      </c>
      <c r="C680" s="132" t="s">
        <v>5517</v>
      </c>
      <c r="D680" s="274">
        <v>162702137</v>
      </c>
    </row>
    <row r="681" spans="1:4" ht="15.6">
      <c r="A681" s="133">
        <v>678</v>
      </c>
      <c r="B681" s="133" t="s">
        <v>4477</v>
      </c>
      <c r="C681" s="132" t="s">
        <v>5872</v>
      </c>
      <c r="D681" s="274">
        <v>255379196</v>
      </c>
    </row>
    <row r="682" spans="1:4" ht="15.6">
      <c r="A682" s="133">
        <v>679</v>
      </c>
      <c r="B682" s="133" t="s">
        <v>5609</v>
      </c>
      <c r="C682" s="132" t="s">
        <v>5610</v>
      </c>
      <c r="D682" s="274">
        <v>945443579</v>
      </c>
    </row>
    <row r="683" spans="1:4" ht="15.6">
      <c r="A683" s="133">
        <v>680</v>
      </c>
      <c r="B683" s="133" t="s">
        <v>4092</v>
      </c>
      <c r="C683" s="132" t="s">
        <v>7282</v>
      </c>
      <c r="D683" s="274">
        <v>4273203567</v>
      </c>
    </row>
    <row r="684" spans="1:4" ht="15.6">
      <c r="A684" s="133">
        <v>681</v>
      </c>
      <c r="B684" s="133" t="s">
        <v>3997</v>
      </c>
      <c r="C684" s="132" t="s">
        <v>7283</v>
      </c>
      <c r="D684" s="274">
        <v>1595283796</v>
      </c>
    </row>
    <row r="685" spans="1:4" ht="15.6">
      <c r="A685" s="133">
        <v>682</v>
      </c>
      <c r="B685" s="133" t="s">
        <v>5348</v>
      </c>
      <c r="C685" s="132" t="s">
        <v>5349</v>
      </c>
      <c r="D685" s="274">
        <v>593795024</v>
      </c>
    </row>
    <row r="686" spans="1:4" ht="15.6">
      <c r="A686" s="133">
        <v>683</v>
      </c>
      <c r="B686" s="133" t="s">
        <v>4442</v>
      </c>
      <c r="C686" s="132" t="s">
        <v>5154</v>
      </c>
      <c r="D686" s="274">
        <v>1431384300</v>
      </c>
    </row>
    <row r="687" spans="1:4" ht="15.6">
      <c r="A687" s="133">
        <v>684</v>
      </c>
      <c r="B687" s="133" t="s">
        <v>7284</v>
      </c>
      <c r="C687" s="132" t="s">
        <v>7285</v>
      </c>
      <c r="D687" s="274">
        <v>538920500</v>
      </c>
    </row>
    <row r="688" spans="1:4" ht="15.6">
      <c r="A688" s="133">
        <v>685</v>
      </c>
      <c r="B688" s="133" t="s">
        <v>5353</v>
      </c>
      <c r="C688" s="132" t="s">
        <v>5354</v>
      </c>
      <c r="D688" s="274">
        <v>468388730</v>
      </c>
    </row>
    <row r="689" spans="1:4" ht="15.6">
      <c r="A689" s="133">
        <v>686</v>
      </c>
      <c r="B689" s="133" t="s">
        <v>5611</v>
      </c>
      <c r="C689" s="132" t="s">
        <v>5612</v>
      </c>
      <c r="D689" s="274">
        <v>715318928</v>
      </c>
    </row>
    <row r="690" spans="1:4" ht="15.6">
      <c r="A690" s="133">
        <v>687</v>
      </c>
      <c r="B690" s="133" t="s">
        <v>4868</v>
      </c>
      <c r="C690" s="132" t="s">
        <v>5647</v>
      </c>
      <c r="D690" s="274">
        <v>56161171268</v>
      </c>
    </row>
    <row r="691" spans="1:4" ht="15.6">
      <c r="A691" s="133">
        <v>688</v>
      </c>
      <c r="B691" s="133" t="s">
        <v>4653</v>
      </c>
      <c r="C691" s="132" t="s">
        <v>5239</v>
      </c>
      <c r="D691" s="274">
        <v>973470541</v>
      </c>
    </row>
    <row r="692" spans="1:4" ht="15.6">
      <c r="A692" s="133">
        <v>689</v>
      </c>
      <c r="B692" s="133" t="s">
        <v>5789</v>
      </c>
      <c r="C692" s="132" t="s">
        <v>5790</v>
      </c>
      <c r="D692" s="274">
        <v>13237731</v>
      </c>
    </row>
    <row r="693" spans="1:4" ht="15.6">
      <c r="A693" s="133">
        <v>690</v>
      </c>
      <c r="B693" s="133" t="s">
        <v>4208</v>
      </c>
      <c r="C693" s="132" t="s">
        <v>4209</v>
      </c>
      <c r="D693" s="274">
        <v>129077638</v>
      </c>
    </row>
    <row r="694" spans="1:4" ht="15.6">
      <c r="A694" s="133">
        <v>691</v>
      </c>
      <c r="B694" s="133" t="s">
        <v>5712</v>
      </c>
      <c r="C694" s="132" t="s">
        <v>5713</v>
      </c>
      <c r="D694" s="274">
        <v>1433127180</v>
      </c>
    </row>
    <row r="695" spans="1:4" ht="15.6">
      <c r="A695" s="133">
        <v>692</v>
      </c>
      <c r="B695" s="133" t="s">
        <v>7286</v>
      </c>
      <c r="C695" s="132" t="s">
        <v>7287</v>
      </c>
      <c r="D695" s="274">
        <v>48146081</v>
      </c>
    </row>
    <row r="696" spans="1:4" ht="15.6">
      <c r="A696" s="133">
        <v>693</v>
      </c>
      <c r="B696" s="133" t="s">
        <v>4816</v>
      </c>
      <c r="C696" s="132" t="s">
        <v>4817</v>
      </c>
      <c r="D696" s="274">
        <v>66690000</v>
      </c>
    </row>
    <row r="697" spans="1:4" ht="15.6">
      <c r="A697" s="133">
        <v>694</v>
      </c>
      <c r="B697" s="133" t="s">
        <v>4271</v>
      </c>
      <c r="C697" s="132" t="s">
        <v>3933</v>
      </c>
      <c r="D697" s="274">
        <v>1228016965</v>
      </c>
    </row>
    <row r="698" spans="1:4" ht="15.6">
      <c r="A698" s="133">
        <v>695</v>
      </c>
      <c r="B698" s="133" t="s">
        <v>7288</v>
      </c>
      <c r="C698" s="132" t="s">
        <v>7289</v>
      </c>
      <c r="D698" s="274">
        <v>104047215</v>
      </c>
    </row>
    <row r="699" spans="1:4" ht="15.6">
      <c r="A699" s="133">
        <v>696</v>
      </c>
      <c r="B699" s="133" t="s">
        <v>420</v>
      </c>
      <c r="C699" s="132" t="s">
        <v>5208</v>
      </c>
      <c r="D699" s="274">
        <v>682753889</v>
      </c>
    </row>
    <row r="700" spans="1:4" ht="15.6">
      <c r="A700" s="133">
        <v>697</v>
      </c>
      <c r="B700" s="133" t="s">
        <v>435</v>
      </c>
      <c r="C700" s="132" t="s">
        <v>4466</v>
      </c>
      <c r="D700" s="274">
        <v>20960119183</v>
      </c>
    </row>
    <row r="701" spans="1:4" ht="15.6">
      <c r="A701" s="133">
        <v>698</v>
      </c>
      <c r="B701" s="133" t="s">
        <v>489</v>
      </c>
      <c r="C701" s="132" t="s">
        <v>7290</v>
      </c>
      <c r="D701" s="274">
        <v>785865921</v>
      </c>
    </row>
    <row r="702" spans="1:4" ht="15.6">
      <c r="A702" s="133">
        <v>699</v>
      </c>
      <c r="B702" s="133" t="s">
        <v>7291</v>
      </c>
      <c r="C702" s="132" t="s">
        <v>7292</v>
      </c>
      <c r="D702" s="274">
        <v>36872281</v>
      </c>
    </row>
    <row r="703" spans="1:4" ht="15.6">
      <c r="A703" s="133">
        <v>700</v>
      </c>
      <c r="B703" s="133" t="s">
        <v>562</v>
      </c>
      <c r="C703" s="132" t="s">
        <v>5169</v>
      </c>
      <c r="D703" s="274">
        <v>45454396038</v>
      </c>
    </row>
    <row r="704" spans="1:4" ht="15.6">
      <c r="A704" s="133">
        <v>701</v>
      </c>
      <c r="B704" s="133" t="s">
        <v>576</v>
      </c>
      <c r="C704" s="132" t="s">
        <v>4670</v>
      </c>
      <c r="D704" s="274">
        <v>18859337485</v>
      </c>
    </row>
    <row r="705" spans="1:4" ht="15.6">
      <c r="A705" s="133">
        <v>702</v>
      </c>
      <c r="B705" s="133" t="s">
        <v>4349</v>
      </c>
      <c r="C705" s="132" t="s">
        <v>4350</v>
      </c>
      <c r="D705" s="274">
        <v>13298734</v>
      </c>
    </row>
    <row r="706" spans="1:4" ht="15.6">
      <c r="A706" s="133">
        <v>703</v>
      </c>
      <c r="B706" s="133" t="s">
        <v>5364</v>
      </c>
      <c r="C706" s="132" t="s">
        <v>5365</v>
      </c>
      <c r="D706" s="274">
        <v>80824546</v>
      </c>
    </row>
    <row r="707" spans="1:4" ht="15.6">
      <c r="A707" s="133">
        <v>704</v>
      </c>
      <c r="B707" s="133" t="s">
        <v>7293</v>
      </c>
      <c r="C707" s="132" t="s">
        <v>7294</v>
      </c>
      <c r="D707" s="274">
        <v>76941123</v>
      </c>
    </row>
    <row r="708" spans="1:4" ht="15.6">
      <c r="A708" s="133">
        <v>705</v>
      </c>
      <c r="B708" s="133" t="s">
        <v>4392</v>
      </c>
      <c r="C708" s="132" t="s">
        <v>4393</v>
      </c>
      <c r="D708" s="274">
        <v>85223767346</v>
      </c>
    </row>
    <row r="709" spans="1:4" ht="15.6">
      <c r="A709" s="133">
        <v>706</v>
      </c>
      <c r="B709" s="133" t="s">
        <v>414</v>
      </c>
      <c r="C709" s="132" t="s">
        <v>7295</v>
      </c>
      <c r="D709" s="274">
        <v>3515329237</v>
      </c>
    </row>
    <row r="710" spans="1:4" ht="15.6">
      <c r="A710" s="133">
        <v>707</v>
      </c>
      <c r="B710" s="133" t="s">
        <v>4408</v>
      </c>
      <c r="C710" s="132" t="s">
        <v>5651</v>
      </c>
      <c r="D710" s="274">
        <v>14521346595</v>
      </c>
    </row>
    <row r="711" spans="1:4" ht="15.6">
      <c r="A711" s="133">
        <v>708</v>
      </c>
      <c r="B711" s="133" t="s">
        <v>5007</v>
      </c>
      <c r="C711" s="132" t="s">
        <v>3873</v>
      </c>
      <c r="D711" s="274">
        <v>2004464617</v>
      </c>
    </row>
    <row r="712" spans="1:4" ht="15.6">
      <c r="A712" s="133">
        <v>709</v>
      </c>
      <c r="B712" s="133" t="s">
        <v>416</v>
      </c>
      <c r="C712" s="132" t="s">
        <v>7296</v>
      </c>
      <c r="D712" s="274"/>
    </row>
    <row r="713" spans="1:4" ht="15.6">
      <c r="A713" s="133">
        <v>710</v>
      </c>
      <c r="B713" s="133" t="s">
        <v>474</v>
      </c>
      <c r="C713" s="132" t="s">
        <v>4865</v>
      </c>
      <c r="D713" s="274"/>
    </row>
    <row r="714" spans="1:4" ht="15.6">
      <c r="A714" s="133">
        <v>711</v>
      </c>
      <c r="B714" s="133" t="s">
        <v>462</v>
      </c>
      <c r="C714" s="132" t="s">
        <v>463</v>
      </c>
      <c r="D714" s="274"/>
    </row>
    <row r="715" spans="1:4" ht="15.6">
      <c r="A715" s="133">
        <v>712</v>
      </c>
      <c r="B715" s="133" t="s">
        <v>7297</v>
      </c>
      <c r="C715" s="132" t="s">
        <v>7298</v>
      </c>
      <c r="D715" s="274">
        <v>794072</v>
      </c>
    </row>
    <row r="716" spans="1:4" ht="15.6">
      <c r="A716" s="133">
        <v>713</v>
      </c>
      <c r="B716" s="133" t="s">
        <v>485</v>
      </c>
      <c r="C716" s="132" t="s">
        <v>4872</v>
      </c>
      <c r="D716" s="274"/>
    </row>
    <row r="717" spans="1:4" ht="15.6">
      <c r="A717" s="133">
        <v>714</v>
      </c>
      <c r="B717" s="133" t="s">
        <v>497</v>
      </c>
      <c r="C717" s="132" t="s">
        <v>4214</v>
      </c>
      <c r="D717" s="274">
        <v>6863820550</v>
      </c>
    </row>
    <row r="718" spans="1:4" ht="15.6">
      <c r="A718" s="133">
        <v>715</v>
      </c>
      <c r="B718" s="133" t="s">
        <v>4048</v>
      </c>
      <c r="C718" s="132" t="s">
        <v>4483</v>
      </c>
      <c r="D718" s="274">
        <v>3145521969</v>
      </c>
    </row>
    <row r="719" spans="1:4" ht="15.6">
      <c r="A719" s="133">
        <v>716</v>
      </c>
      <c r="B719" s="133" t="s">
        <v>7299</v>
      </c>
      <c r="C719" s="132" t="s">
        <v>7300</v>
      </c>
      <c r="D719" s="274"/>
    </row>
    <row r="720" spans="1:4" ht="15.6">
      <c r="A720" s="133">
        <v>717</v>
      </c>
      <c r="B720" s="133" t="s">
        <v>5920</v>
      </c>
      <c r="C720" s="132" t="s">
        <v>7301</v>
      </c>
      <c r="D720" s="274">
        <v>42102990</v>
      </c>
    </row>
    <row r="721" spans="1:4" ht="15.6">
      <c r="A721" s="133">
        <v>718</v>
      </c>
      <c r="B721" s="133" t="s">
        <v>7302</v>
      </c>
      <c r="C721" s="132" t="s">
        <v>7303</v>
      </c>
      <c r="D721" s="274">
        <v>3480524</v>
      </c>
    </row>
    <row r="722" spans="1:4" ht="15.6">
      <c r="A722" s="133">
        <v>719</v>
      </c>
      <c r="B722" s="133" t="s">
        <v>4017</v>
      </c>
      <c r="C722" s="132" t="s">
        <v>5317</v>
      </c>
      <c r="D722" s="274">
        <v>1678151989</v>
      </c>
    </row>
    <row r="723" spans="1:4" ht="15.6">
      <c r="A723" s="133">
        <v>720</v>
      </c>
      <c r="B723" s="133" t="s">
        <v>621</v>
      </c>
      <c r="C723" s="132" t="s">
        <v>7304</v>
      </c>
      <c r="D723" s="274">
        <v>227074638</v>
      </c>
    </row>
    <row r="724" spans="1:4" ht="15.6">
      <c r="A724" s="133">
        <v>721</v>
      </c>
      <c r="B724" s="133" t="s">
        <v>4683</v>
      </c>
      <c r="C724" s="132" t="s">
        <v>7305</v>
      </c>
      <c r="D724" s="274">
        <v>945269272</v>
      </c>
    </row>
    <row r="725" spans="1:4" ht="15.6">
      <c r="A725" s="133">
        <v>722</v>
      </c>
      <c r="B725" s="133" t="s">
        <v>5596</v>
      </c>
      <c r="C725" s="132" t="s">
        <v>5449</v>
      </c>
      <c r="D725" s="274">
        <v>1472218150</v>
      </c>
    </row>
    <row r="726" spans="1:4" ht="15.6">
      <c r="A726" s="133">
        <v>723</v>
      </c>
      <c r="B726" s="133" t="s">
        <v>4584</v>
      </c>
      <c r="C726" s="132" t="s">
        <v>5617</v>
      </c>
      <c r="D726" s="274">
        <v>594954892</v>
      </c>
    </row>
    <row r="727" spans="1:4" ht="15.6">
      <c r="A727" s="133">
        <v>724</v>
      </c>
      <c r="B727" s="133" t="s">
        <v>532</v>
      </c>
      <c r="C727" s="132" t="s">
        <v>5621</v>
      </c>
      <c r="D727" s="274">
        <v>397754344</v>
      </c>
    </row>
    <row r="728" spans="1:4" ht="15.6">
      <c r="A728" s="133">
        <v>725</v>
      </c>
      <c r="B728" s="133" t="s">
        <v>7306</v>
      </c>
      <c r="C728" s="132" t="s">
        <v>5056</v>
      </c>
      <c r="D728" s="274">
        <v>1218580072</v>
      </c>
    </row>
    <row r="729" spans="1:4" ht="15.6">
      <c r="A729" s="133">
        <v>726</v>
      </c>
      <c r="B729" s="133" t="s">
        <v>528</v>
      </c>
      <c r="C729" s="132" t="s">
        <v>5055</v>
      </c>
      <c r="D729" s="274">
        <v>13636472991</v>
      </c>
    </row>
    <row r="730" spans="1:4" ht="15.6">
      <c r="A730" s="133">
        <v>727</v>
      </c>
      <c r="B730" s="133" t="s">
        <v>4721</v>
      </c>
      <c r="C730" s="132" t="s">
        <v>4722</v>
      </c>
      <c r="D730" s="274">
        <v>67854654</v>
      </c>
    </row>
    <row r="731" spans="1:4" ht="15.6">
      <c r="A731" s="133">
        <v>728</v>
      </c>
      <c r="B731" s="133" t="s">
        <v>7307</v>
      </c>
      <c r="C731" s="132" t="s">
        <v>7308</v>
      </c>
      <c r="D731" s="274">
        <v>97161398</v>
      </c>
    </row>
    <row r="732" spans="1:4" ht="15.6">
      <c r="A732" s="133">
        <v>729</v>
      </c>
      <c r="B732" s="133" t="s">
        <v>4344</v>
      </c>
      <c r="C732" s="132" t="s">
        <v>4345</v>
      </c>
      <c r="D732" s="274">
        <v>49356710</v>
      </c>
    </row>
    <row r="733" spans="1:4" ht="15.6">
      <c r="A733" s="133">
        <v>730</v>
      </c>
      <c r="B733" s="133" t="s">
        <v>7309</v>
      </c>
      <c r="C733" s="132" t="s">
        <v>7310</v>
      </c>
      <c r="D733" s="274"/>
    </row>
    <row r="734" spans="1:4" ht="15.6">
      <c r="A734" s="133">
        <v>731</v>
      </c>
      <c r="B734" s="133" t="s">
        <v>5878</v>
      </c>
      <c r="C734" s="132" t="s">
        <v>4662</v>
      </c>
      <c r="D734" s="274">
        <v>460048391</v>
      </c>
    </row>
    <row r="735" spans="1:4" ht="15.6">
      <c r="A735" s="133">
        <v>732</v>
      </c>
      <c r="B735" s="133" t="s">
        <v>7311</v>
      </c>
      <c r="C735" s="132" t="s">
        <v>7312</v>
      </c>
      <c r="D735" s="274">
        <v>60102942</v>
      </c>
    </row>
    <row r="736" spans="1:4" ht="15.6">
      <c r="A736" s="133">
        <v>733</v>
      </c>
      <c r="B736" s="133" t="s">
        <v>4316</v>
      </c>
      <c r="C736" s="132" t="s">
        <v>4317</v>
      </c>
      <c r="D736" s="274">
        <v>432541248</v>
      </c>
    </row>
    <row r="737" spans="1:4" ht="15.6">
      <c r="A737" s="133">
        <v>734</v>
      </c>
      <c r="B737" s="133" t="s">
        <v>5511</v>
      </c>
      <c r="C737" s="132" t="s">
        <v>5512</v>
      </c>
      <c r="D737" s="274">
        <v>229606529</v>
      </c>
    </row>
    <row r="738" spans="1:4" ht="15.6">
      <c r="A738" s="133">
        <v>735</v>
      </c>
      <c r="B738" s="133" t="s">
        <v>7313</v>
      </c>
      <c r="C738" s="132" t="s">
        <v>7314</v>
      </c>
      <c r="D738" s="274"/>
    </row>
    <row r="739" spans="1:4" ht="15.6">
      <c r="A739" s="133">
        <v>736</v>
      </c>
      <c r="B739" s="133" t="s">
        <v>4981</v>
      </c>
      <c r="C739" s="132" t="s">
        <v>4982</v>
      </c>
      <c r="D739" s="274"/>
    </row>
    <row r="740" spans="1:4" ht="15.6">
      <c r="A740" s="133">
        <v>737</v>
      </c>
      <c r="B740" s="133"/>
      <c r="C740" s="132" t="s">
        <v>7315</v>
      </c>
      <c r="D740" s="274">
        <v>29977688</v>
      </c>
    </row>
    <row r="741" spans="1:4" ht="15.6">
      <c r="A741" s="133">
        <v>738</v>
      </c>
      <c r="B741" s="133"/>
      <c r="C741" s="132" t="s">
        <v>5405</v>
      </c>
      <c r="D741" s="274">
        <v>188144335</v>
      </c>
    </row>
    <row r="742" spans="1:4" ht="15.6">
      <c r="A742" s="133">
        <v>739</v>
      </c>
      <c r="B742" s="133"/>
      <c r="C742" s="132" t="s">
        <v>5435</v>
      </c>
      <c r="D742" s="274"/>
    </row>
    <row r="743" spans="1:4" ht="15.6">
      <c r="A743" s="133">
        <v>740</v>
      </c>
      <c r="B743" s="133"/>
      <c r="C743" s="132" t="s">
        <v>5447</v>
      </c>
      <c r="D743" s="274"/>
    </row>
    <row r="744" spans="1:4" ht="15.6">
      <c r="A744" s="133">
        <v>741</v>
      </c>
      <c r="B744" s="133"/>
      <c r="C744" s="132" t="s">
        <v>7316</v>
      </c>
      <c r="D744" s="274">
        <v>765000</v>
      </c>
    </row>
    <row r="745" spans="1:4" ht="15.6">
      <c r="A745" s="133">
        <v>742</v>
      </c>
      <c r="B745" s="133"/>
      <c r="C745" s="132" t="s">
        <v>7317</v>
      </c>
      <c r="D745" s="274">
        <v>28183575</v>
      </c>
    </row>
    <row r="746" spans="1:4" ht="15.6">
      <c r="A746" s="133">
        <v>743</v>
      </c>
      <c r="B746" s="133"/>
      <c r="C746" s="132" t="s">
        <v>4437</v>
      </c>
      <c r="D746" s="274">
        <v>49480783</v>
      </c>
    </row>
    <row r="747" spans="1:4" ht="15.6">
      <c r="A747" s="133">
        <v>744</v>
      </c>
      <c r="B747" s="133"/>
      <c r="C747" s="132" t="s">
        <v>4011</v>
      </c>
      <c r="D747" s="274">
        <v>158646701</v>
      </c>
    </row>
    <row r="748" spans="1:4" ht="15.6">
      <c r="A748" s="133">
        <v>745</v>
      </c>
      <c r="B748" s="133"/>
      <c r="C748" s="132" t="s">
        <v>7318</v>
      </c>
      <c r="D748" s="274">
        <v>45433540</v>
      </c>
    </row>
    <row r="749" spans="1:4" ht="15.6">
      <c r="A749" s="133">
        <v>746</v>
      </c>
      <c r="B749" s="133"/>
      <c r="C749" s="132" t="s">
        <v>7319</v>
      </c>
      <c r="D749" s="274">
        <v>172662900</v>
      </c>
    </row>
    <row r="750" spans="1:4" ht="15.6">
      <c r="A750" s="133">
        <v>747</v>
      </c>
      <c r="B750" s="133"/>
      <c r="C750" s="132" t="s">
        <v>7320</v>
      </c>
      <c r="D750" s="274">
        <v>128107000</v>
      </c>
    </row>
    <row r="751" spans="1:4" ht="15.6">
      <c r="A751" s="133">
        <v>748</v>
      </c>
      <c r="B751" s="133"/>
      <c r="C751" s="132" t="s">
        <v>7321</v>
      </c>
      <c r="D751" s="274">
        <v>91842361</v>
      </c>
    </row>
    <row r="752" spans="1:4" ht="15.6">
      <c r="A752" s="133">
        <v>749</v>
      </c>
      <c r="B752" s="133"/>
      <c r="C752" s="132" t="s">
        <v>7322</v>
      </c>
      <c r="D752" s="274">
        <v>305263954</v>
      </c>
    </row>
    <row r="753" spans="1:4" ht="15.6">
      <c r="A753" s="133">
        <v>750</v>
      </c>
      <c r="B753" s="133"/>
      <c r="C753" s="132" t="s">
        <v>7323</v>
      </c>
      <c r="D753" s="274">
        <v>84295000</v>
      </c>
    </row>
    <row r="754" spans="1:4" ht="15.6">
      <c r="A754" s="133">
        <v>751</v>
      </c>
      <c r="B754" s="133"/>
      <c r="C754" s="132" t="s">
        <v>7324</v>
      </c>
      <c r="D754" s="274">
        <v>217883537</v>
      </c>
    </row>
    <row r="755" spans="1:4" ht="15.6">
      <c r="A755" s="133">
        <v>752</v>
      </c>
      <c r="B755" s="133"/>
      <c r="C755" s="132" t="s">
        <v>7325</v>
      </c>
      <c r="D755" s="274">
        <v>37373025</v>
      </c>
    </row>
    <row r="756" spans="1:4" ht="15.6">
      <c r="A756" s="133">
        <v>753</v>
      </c>
      <c r="B756" s="133"/>
      <c r="C756" s="132" t="s">
        <v>7326</v>
      </c>
      <c r="D756" s="274">
        <v>30294246</v>
      </c>
    </row>
    <row r="757" spans="1:4" ht="15.6">
      <c r="A757" s="133">
        <v>754</v>
      </c>
      <c r="B757" s="133"/>
      <c r="C757" s="132" t="s">
        <v>7327</v>
      </c>
      <c r="D757" s="274">
        <v>349748945</v>
      </c>
    </row>
    <row r="758" spans="1:4" ht="15.6">
      <c r="A758" s="133">
        <v>755</v>
      </c>
      <c r="B758" s="133"/>
      <c r="C758" s="132" t="s">
        <v>7328</v>
      </c>
      <c r="D758" s="274">
        <v>32455164</v>
      </c>
    </row>
    <row r="759" spans="1:4" ht="15.6">
      <c r="A759" s="133">
        <v>756</v>
      </c>
      <c r="B759" s="133"/>
      <c r="C759" s="132" t="s">
        <v>7329</v>
      </c>
      <c r="D759" s="274">
        <v>300000</v>
      </c>
    </row>
    <row r="760" spans="1:4" ht="15.6">
      <c r="A760" s="133">
        <v>757</v>
      </c>
      <c r="B760" s="133"/>
      <c r="C760" s="132" t="s">
        <v>7330</v>
      </c>
      <c r="D760" s="274">
        <v>26490478</v>
      </c>
    </row>
    <row r="761" spans="1:4" ht="15.6">
      <c r="A761" s="133">
        <v>758</v>
      </c>
      <c r="B761" s="133"/>
      <c r="C761" s="132" t="s">
        <v>7331</v>
      </c>
      <c r="D761" s="274">
        <v>32096744</v>
      </c>
    </row>
    <row r="762" spans="1:4" ht="15.6">
      <c r="A762" s="133">
        <v>759</v>
      </c>
      <c r="B762" s="133"/>
      <c r="C762" s="132" t="s">
        <v>7332</v>
      </c>
      <c r="D762" s="274">
        <v>90042539</v>
      </c>
    </row>
    <row r="763" spans="1:4" ht="15.6">
      <c r="A763" s="133">
        <v>760</v>
      </c>
      <c r="B763" s="133"/>
      <c r="C763" s="132" t="s">
        <v>7333</v>
      </c>
      <c r="D763" s="274">
        <v>162607554</v>
      </c>
    </row>
    <row r="764" spans="1:4" ht="15.6">
      <c r="A764" s="133">
        <v>761</v>
      </c>
      <c r="B764" s="133"/>
      <c r="C764" s="132" t="s">
        <v>7334</v>
      </c>
      <c r="D764" s="274">
        <v>109906995</v>
      </c>
    </row>
    <row r="765" spans="1:4" ht="15.6">
      <c r="A765" s="133">
        <v>762</v>
      </c>
      <c r="B765" s="133"/>
      <c r="C765" s="132" t="s">
        <v>7335</v>
      </c>
      <c r="D765" s="274">
        <v>62690000</v>
      </c>
    </row>
    <row r="766" spans="1:4" ht="15.6">
      <c r="A766" s="133">
        <v>763</v>
      </c>
      <c r="B766" s="133"/>
      <c r="C766" s="132" t="s">
        <v>5108</v>
      </c>
      <c r="D766" s="274">
        <v>183716361</v>
      </c>
    </row>
    <row r="767" spans="1:4" ht="15.6">
      <c r="A767" s="133">
        <v>764</v>
      </c>
      <c r="B767" s="133"/>
      <c r="C767" s="132" t="s">
        <v>7336</v>
      </c>
      <c r="D767" s="274">
        <v>104240000</v>
      </c>
    </row>
    <row r="768" spans="1:4" ht="15.6">
      <c r="A768" s="133">
        <v>765</v>
      </c>
      <c r="B768" s="133"/>
      <c r="C768" s="132" t="s">
        <v>5375</v>
      </c>
      <c r="D768" s="274">
        <v>42216250</v>
      </c>
    </row>
    <row r="769" spans="1:4" ht="15.6">
      <c r="A769" s="133">
        <v>766</v>
      </c>
      <c r="B769" s="133"/>
      <c r="C769" s="132" t="s">
        <v>7337</v>
      </c>
      <c r="D769" s="274">
        <v>173018015</v>
      </c>
    </row>
    <row r="770" spans="1:4" ht="15.6">
      <c r="A770" s="133">
        <v>767</v>
      </c>
      <c r="B770" s="133"/>
      <c r="C770" s="132" t="s">
        <v>7338</v>
      </c>
      <c r="D770" s="274">
        <v>68772998</v>
      </c>
    </row>
    <row r="771" spans="1:4" ht="15.6">
      <c r="A771" s="133">
        <v>768</v>
      </c>
      <c r="B771" s="133"/>
      <c r="C771" s="132" t="s">
        <v>7339</v>
      </c>
      <c r="D771" s="274">
        <v>34574750</v>
      </c>
    </row>
    <row r="772" spans="1:4" ht="15.6">
      <c r="A772" s="133">
        <v>769</v>
      </c>
      <c r="B772" s="133"/>
      <c r="C772" s="132" t="s">
        <v>7340</v>
      </c>
      <c r="D772" s="274">
        <v>108384000</v>
      </c>
    </row>
    <row r="773" spans="1:4" ht="15.6">
      <c r="A773" s="133">
        <v>770</v>
      </c>
      <c r="B773" s="133"/>
      <c r="C773" s="132" t="s">
        <v>4780</v>
      </c>
      <c r="D773" s="274">
        <v>135000</v>
      </c>
    </row>
    <row r="774" spans="1:4" ht="15.6">
      <c r="A774" s="133">
        <v>771</v>
      </c>
      <c r="B774" s="133"/>
      <c r="C774" s="132" t="s">
        <v>5111</v>
      </c>
      <c r="D774" s="274">
        <v>28657414</v>
      </c>
    </row>
    <row r="775" spans="1:4" ht="15.6">
      <c r="A775" s="133">
        <v>772</v>
      </c>
      <c r="B775" s="133"/>
      <c r="C775" s="132" t="s">
        <v>7341</v>
      </c>
      <c r="D775" s="274">
        <v>15000000</v>
      </c>
    </row>
    <row r="776" spans="1:4" ht="15.6">
      <c r="A776" s="133">
        <v>773</v>
      </c>
      <c r="B776" s="133"/>
      <c r="C776" s="132" t="s">
        <v>4773</v>
      </c>
      <c r="D776" s="274">
        <v>108000</v>
      </c>
    </row>
    <row r="777" spans="1:4" ht="15.6">
      <c r="A777" s="133">
        <v>774</v>
      </c>
      <c r="B777" s="133"/>
      <c r="C777" s="132" t="s">
        <v>7342</v>
      </c>
      <c r="D777" s="274">
        <v>33989309</v>
      </c>
    </row>
    <row r="778" spans="1:4" ht="15.6">
      <c r="A778" s="133">
        <v>775</v>
      </c>
      <c r="B778" s="133"/>
      <c r="C778" s="132" t="s">
        <v>7343</v>
      </c>
      <c r="D778" s="274">
        <v>53904000</v>
      </c>
    </row>
    <row r="779" spans="1:4" ht="15.6">
      <c r="A779" s="133">
        <v>776</v>
      </c>
      <c r="B779" s="133"/>
      <c r="C779" s="132" t="s">
        <v>7344</v>
      </c>
      <c r="D779" s="274">
        <v>199985597</v>
      </c>
    </row>
    <row r="780" spans="1:4" ht="15.6">
      <c r="A780" s="133">
        <v>777</v>
      </c>
      <c r="B780" s="133"/>
      <c r="C780" s="132" t="s">
        <v>7345</v>
      </c>
      <c r="D780" s="274">
        <v>25727200</v>
      </c>
    </row>
    <row r="781" spans="1:4" ht="15.6">
      <c r="A781" s="133">
        <v>778</v>
      </c>
      <c r="B781" s="133"/>
      <c r="C781" s="132" t="s">
        <v>7346</v>
      </c>
      <c r="D781" s="274">
        <v>51970997</v>
      </c>
    </row>
    <row r="782" spans="1:4" ht="15.6">
      <c r="A782" s="133">
        <v>779</v>
      </c>
      <c r="B782" s="133"/>
      <c r="C782" s="132" t="s">
        <v>4706</v>
      </c>
      <c r="D782" s="274">
        <v>111570581</v>
      </c>
    </row>
    <row r="783" spans="1:4" ht="15.6">
      <c r="A783" s="133">
        <v>780</v>
      </c>
      <c r="B783" s="133"/>
      <c r="C783" s="132" t="s">
        <v>7347</v>
      </c>
      <c r="D783" s="274">
        <v>32830963</v>
      </c>
    </row>
    <row r="784" spans="1:4" ht="15.6">
      <c r="A784" s="133">
        <v>781</v>
      </c>
      <c r="B784" s="133"/>
      <c r="C784" s="132" t="s">
        <v>7348</v>
      </c>
      <c r="D784" s="274">
        <v>193505411</v>
      </c>
    </row>
    <row r="785" spans="1:4" ht="15.6">
      <c r="A785" s="133">
        <v>782</v>
      </c>
      <c r="B785" s="133"/>
      <c r="C785" s="132" t="s">
        <v>5119</v>
      </c>
      <c r="D785" s="274">
        <v>38551491</v>
      </c>
    </row>
    <row r="786" spans="1:4" ht="15.6">
      <c r="A786" s="133">
        <v>783</v>
      </c>
      <c r="B786" s="133"/>
      <c r="C786" s="132" t="s">
        <v>7349</v>
      </c>
      <c r="D786" s="274">
        <v>70680000</v>
      </c>
    </row>
    <row r="787" spans="1:4" ht="15.6">
      <c r="A787" s="133">
        <v>784</v>
      </c>
      <c r="B787" s="133"/>
      <c r="C787" s="132" t="s">
        <v>5120</v>
      </c>
      <c r="D787" s="274">
        <v>100898715</v>
      </c>
    </row>
    <row r="788" spans="1:4" ht="15.6">
      <c r="A788" s="133">
        <v>785</v>
      </c>
      <c r="B788" s="133"/>
      <c r="C788" s="132" t="s">
        <v>5121</v>
      </c>
      <c r="D788" s="274">
        <v>85887446</v>
      </c>
    </row>
    <row r="789" spans="1:4" ht="15.6">
      <c r="A789" s="133">
        <v>786</v>
      </c>
      <c r="B789" s="133"/>
      <c r="C789" s="132" t="s">
        <v>6161</v>
      </c>
      <c r="D789" s="274">
        <v>144458328</v>
      </c>
    </row>
    <row r="790" spans="1:4" ht="15.6">
      <c r="A790" s="133">
        <v>787</v>
      </c>
      <c r="B790" s="133"/>
      <c r="C790" s="132" t="s">
        <v>7350</v>
      </c>
      <c r="D790" s="274">
        <v>45679173</v>
      </c>
    </row>
    <row r="791" spans="1:4" ht="15.6">
      <c r="A791" s="133">
        <v>788</v>
      </c>
      <c r="B791" s="133"/>
      <c r="C791" s="132" t="s">
        <v>4733</v>
      </c>
      <c r="D791" s="274">
        <v>30157100</v>
      </c>
    </row>
    <row r="792" spans="1:4" customFormat="1" ht="14.4">
      <c r="A792" s="444"/>
      <c r="B792" s="444"/>
      <c r="C792" s="164"/>
      <c r="D792" s="164">
        <f>SUM(D4:D791)</f>
        <v>676644904047</v>
      </c>
    </row>
    <row r="793" spans="1:4">
      <c r="D793" s="4"/>
    </row>
    <row r="794" spans="1:4">
      <c r="D794" s="4"/>
    </row>
    <row r="795" spans="1:4">
      <c r="D795" s="4"/>
    </row>
    <row r="796" spans="1:4">
      <c r="D796" s="4"/>
    </row>
  </sheetData>
  <mergeCells count="1">
    <mergeCell ref="A792:B792"/>
  </mergeCells>
  <conditionalFormatting sqref="C797:C1048576 C4:C791">
    <cfRule type="duplicateValues" dxfId="7" priority="7"/>
  </conditionalFormatting>
  <conditionalFormatting sqref="B4:B791 B793:B1048576">
    <cfRule type="duplicateValues" dxfId="6" priority="16"/>
  </conditionalFormatting>
  <conditionalFormatting sqref="A3:B3">
    <cfRule type="duplicateValues" dxfId="5" priority="5"/>
  </conditionalFormatting>
  <conditionalFormatting sqref="B797:B1048576 B4:B791">
    <cfRule type="duplicateValues" dxfId="4" priority="17"/>
  </conditionalFormatting>
  <conditionalFormatting sqref="A1">
    <cfRule type="duplicateValues" dxfId="3" priority="4"/>
  </conditionalFormatting>
  <conditionalFormatting sqref="A4:A791">
    <cfRule type="duplicateValues" dxfId="2" priority="2"/>
  </conditionalFormatting>
  <conditionalFormatting sqref="A4:A791">
    <cfRule type="duplicateValues" dxfId="1" priority="3"/>
  </conditionalFormatting>
  <conditionalFormatting sqref="A79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B100-CF4E-4551-9AA9-564B8084681C}">
  <dimension ref="B1:B12"/>
  <sheetViews>
    <sheetView showGridLines="0" tabSelected="1" workbookViewId="0">
      <selection activeCell="B12" sqref="B12"/>
    </sheetView>
  </sheetViews>
  <sheetFormatPr baseColWidth="10" defaultColWidth="11.5546875" defaultRowHeight="13.8"/>
  <cols>
    <col min="1" max="16384" width="11.5546875" style="4"/>
  </cols>
  <sheetData>
    <row r="1" spans="2:2">
      <c r="B1" s="14" t="s">
        <v>7351</v>
      </c>
    </row>
    <row r="3" spans="2:2">
      <c r="B3" s="14" t="s">
        <v>7352</v>
      </c>
    </row>
    <row r="12" spans="2:2">
      <c r="B12" s="14" t="s">
        <v>7353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BCB25-A175-413A-90F5-54D0AACE015E}">
  <sheetPr>
    <tabColor rgb="FF79AF00"/>
  </sheetPr>
  <dimension ref="B1:C13"/>
  <sheetViews>
    <sheetView showGridLines="0" workbookViewId="0">
      <selection activeCell="E13" sqref="E13"/>
    </sheetView>
  </sheetViews>
  <sheetFormatPr baseColWidth="10" defaultColWidth="11.5546875" defaultRowHeight="13.8"/>
  <cols>
    <col min="1" max="1" width="11.5546875" style="4"/>
    <col min="2" max="2" width="31.88671875" style="4" customWidth="1"/>
    <col min="3" max="3" width="35.44140625" style="4" customWidth="1"/>
    <col min="4" max="16384" width="11.5546875" style="4"/>
  </cols>
  <sheetData>
    <row r="1" spans="2:3">
      <c r="B1" s="14" t="s">
        <v>7354</v>
      </c>
    </row>
    <row r="3" spans="2:3">
      <c r="B3" s="456" t="s">
        <v>7355</v>
      </c>
      <c r="C3" s="456"/>
    </row>
    <row r="4" spans="2:3">
      <c r="B4" s="134"/>
      <c r="C4" s="135"/>
    </row>
    <row r="5" spans="2:3">
      <c r="B5" s="456" t="s">
        <v>7356</v>
      </c>
      <c r="C5" s="456"/>
    </row>
    <row r="6" spans="2:3">
      <c r="B6" s="15" t="s">
        <v>7357</v>
      </c>
      <c r="C6" s="15" t="s">
        <v>7358</v>
      </c>
    </row>
    <row r="7" spans="2:3">
      <c r="B7" s="16" t="s">
        <v>7359</v>
      </c>
      <c r="C7" s="16" t="s">
        <v>7360</v>
      </c>
    </row>
    <row r="8" spans="2:3">
      <c r="B8" s="15" t="s">
        <v>7361</v>
      </c>
      <c r="C8" s="15" t="s">
        <v>7362</v>
      </c>
    </row>
    <row r="9" spans="2:3">
      <c r="B9" s="16" t="s">
        <v>7363</v>
      </c>
      <c r="C9" s="16" t="s">
        <v>7364</v>
      </c>
    </row>
    <row r="10" spans="2:3">
      <c r="B10" s="15" t="s">
        <v>7365</v>
      </c>
      <c r="C10" s="15" t="s">
        <v>7366</v>
      </c>
    </row>
    <row r="12" spans="2:3">
      <c r="B12" s="456" t="s">
        <v>7367</v>
      </c>
      <c r="C12" s="456"/>
    </row>
    <row r="13" spans="2:3">
      <c r="B13" s="16" t="s">
        <v>7368</v>
      </c>
      <c r="C13" s="16" t="s">
        <v>7369</v>
      </c>
    </row>
  </sheetData>
  <mergeCells count="3">
    <mergeCell ref="B3:C3"/>
    <mergeCell ref="B12:C12"/>
    <mergeCell ref="B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5D1B-2AEE-4A7E-A355-007EAA4DF81D}">
  <sheetPr>
    <tabColor rgb="FF79AF00"/>
  </sheetPr>
  <dimension ref="B1:L14"/>
  <sheetViews>
    <sheetView showGridLines="0" topLeftCell="A11" zoomScaleNormal="100" workbookViewId="0">
      <selection activeCell="G4" sqref="G4:G14"/>
    </sheetView>
  </sheetViews>
  <sheetFormatPr baseColWidth="10" defaultColWidth="11.5546875" defaultRowHeight="13.8"/>
  <cols>
    <col min="1" max="1" width="11.5546875" style="4"/>
    <col min="2" max="2" width="16.5546875" style="4" customWidth="1"/>
    <col min="3" max="3" width="22.88671875" style="4" customWidth="1"/>
    <col min="4" max="4" width="25.5546875" style="4" customWidth="1"/>
    <col min="5" max="5" width="11.88671875" style="198" bestFit="1" customWidth="1"/>
    <col min="6" max="6" width="16.88671875" style="4" customWidth="1"/>
    <col min="7" max="7" width="12.5546875" style="267" bestFit="1" customWidth="1"/>
    <col min="8" max="8" width="12.5546875" style="4" customWidth="1"/>
    <col min="9" max="9" width="10.5546875" style="4" bestFit="1" customWidth="1"/>
    <col min="10" max="10" width="25.44140625" style="4" customWidth="1"/>
    <col min="11" max="11" width="12.5546875" style="4" bestFit="1" customWidth="1"/>
    <col min="12" max="12" width="8.44140625" style="4" bestFit="1" customWidth="1"/>
    <col min="13" max="16384" width="11.5546875" style="4"/>
  </cols>
  <sheetData>
    <row r="1" spans="2:12">
      <c r="B1" s="14" t="s">
        <v>847</v>
      </c>
    </row>
    <row r="3" spans="2:12" ht="55.8" thickBot="1">
      <c r="B3" s="156" t="s">
        <v>848</v>
      </c>
      <c r="C3" s="156" t="s">
        <v>849</v>
      </c>
      <c r="D3" s="156" t="s">
        <v>850</v>
      </c>
      <c r="E3" s="199" t="s">
        <v>851</v>
      </c>
      <c r="F3" s="156" t="s">
        <v>852</v>
      </c>
      <c r="G3" s="358" t="s">
        <v>853</v>
      </c>
      <c r="H3" s="156" t="s">
        <v>854</v>
      </c>
      <c r="I3" s="156" t="s">
        <v>855</v>
      </c>
      <c r="J3" s="157" t="s">
        <v>856</v>
      </c>
      <c r="K3" s="157" t="s">
        <v>824</v>
      </c>
      <c r="L3" s="156" t="s">
        <v>857</v>
      </c>
    </row>
    <row r="4" spans="2:12" s="117" customFormat="1" ht="68.25" customHeight="1" thickBot="1">
      <c r="B4" s="116" t="s">
        <v>858</v>
      </c>
      <c r="C4" s="116" t="s">
        <v>859</v>
      </c>
      <c r="D4" s="116" t="s">
        <v>860</v>
      </c>
      <c r="E4" s="296">
        <v>45231</v>
      </c>
      <c r="F4" s="116" t="s">
        <v>861</v>
      </c>
      <c r="G4" s="297">
        <v>1167500</v>
      </c>
      <c r="H4" s="116"/>
      <c r="I4" s="116" t="s">
        <v>862</v>
      </c>
      <c r="J4" s="116"/>
      <c r="K4" s="116"/>
      <c r="L4" s="116" t="s">
        <v>697</v>
      </c>
    </row>
    <row r="5" spans="2:12" s="117" customFormat="1" ht="68.25" customHeight="1" thickBot="1">
      <c r="B5" s="116" t="s">
        <v>858</v>
      </c>
      <c r="C5" s="116" t="s">
        <v>863</v>
      </c>
      <c r="D5" s="116" t="s">
        <v>864</v>
      </c>
      <c r="E5" s="296">
        <v>44970</v>
      </c>
      <c r="F5" s="116" t="s">
        <v>865</v>
      </c>
      <c r="G5" s="297">
        <v>884200</v>
      </c>
      <c r="H5" s="116"/>
      <c r="I5" s="116" t="s">
        <v>862</v>
      </c>
      <c r="J5" s="116"/>
      <c r="K5" s="116"/>
      <c r="L5" s="116" t="s">
        <v>650</v>
      </c>
    </row>
    <row r="6" spans="2:12" s="117" customFormat="1" ht="68.25" customHeight="1" thickBot="1">
      <c r="B6" s="116" t="s">
        <v>858</v>
      </c>
      <c r="C6" s="116" t="s">
        <v>866</v>
      </c>
      <c r="D6" s="116" t="s">
        <v>867</v>
      </c>
      <c r="E6" s="296">
        <v>44970</v>
      </c>
      <c r="F6" s="116" t="s">
        <v>865</v>
      </c>
      <c r="G6" s="297">
        <v>4649165</v>
      </c>
      <c r="H6" s="116"/>
      <c r="I6" s="116" t="s">
        <v>862</v>
      </c>
      <c r="J6" s="116"/>
      <c r="K6" s="116"/>
      <c r="L6" s="116" t="s">
        <v>650</v>
      </c>
    </row>
    <row r="7" spans="2:12" s="117" customFormat="1" ht="68.25" customHeight="1" thickBot="1">
      <c r="B7" s="116" t="s">
        <v>858</v>
      </c>
      <c r="C7" s="116" t="s">
        <v>868</v>
      </c>
      <c r="D7" s="116" t="s">
        <v>867</v>
      </c>
      <c r="E7" s="296">
        <v>44970</v>
      </c>
      <c r="F7" s="116" t="s">
        <v>865</v>
      </c>
      <c r="G7" s="297">
        <v>3047290</v>
      </c>
      <c r="H7" s="116"/>
      <c r="I7" s="116" t="s">
        <v>862</v>
      </c>
      <c r="J7" s="116"/>
      <c r="K7" s="116"/>
      <c r="L7" s="116" t="s">
        <v>650</v>
      </c>
    </row>
    <row r="8" spans="2:12" s="117" customFormat="1" ht="68.25" customHeight="1" thickBot="1">
      <c r="B8" s="116" t="s">
        <v>858</v>
      </c>
      <c r="C8" s="116" t="s">
        <v>869</v>
      </c>
      <c r="D8" s="116" t="s">
        <v>867</v>
      </c>
      <c r="E8" s="296">
        <v>44970</v>
      </c>
      <c r="F8" s="116" t="s">
        <v>865</v>
      </c>
      <c r="G8" s="297">
        <v>2660560</v>
      </c>
      <c r="H8" s="116"/>
      <c r="I8" s="116" t="s">
        <v>862</v>
      </c>
      <c r="J8" s="116"/>
      <c r="K8" s="116"/>
      <c r="L8" s="116" t="s">
        <v>650</v>
      </c>
    </row>
    <row r="9" spans="2:12" s="117" customFormat="1" ht="68.25" customHeight="1" thickBot="1">
      <c r="B9" s="116" t="s">
        <v>858</v>
      </c>
      <c r="C9" s="116" t="s">
        <v>870</v>
      </c>
      <c r="D9" s="116" t="s">
        <v>864</v>
      </c>
      <c r="E9" s="296">
        <v>44970</v>
      </c>
      <c r="F9" s="116" t="s">
        <v>871</v>
      </c>
      <c r="G9" s="297">
        <v>10492365</v>
      </c>
      <c r="H9" s="116"/>
      <c r="I9" s="116" t="s">
        <v>862</v>
      </c>
      <c r="J9" s="116"/>
      <c r="K9" s="116"/>
      <c r="L9" s="116" t="s">
        <v>650</v>
      </c>
    </row>
    <row r="10" spans="2:12" s="117" customFormat="1" ht="68.25" customHeight="1" thickBot="1">
      <c r="B10" s="116" t="s">
        <v>858</v>
      </c>
      <c r="C10" s="116" t="s">
        <v>872</v>
      </c>
      <c r="D10" s="116" t="s">
        <v>864</v>
      </c>
      <c r="E10" s="296">
        <v>44970</v>
      </c>
      <c r="F10" s="116" t="s">
        <v>865</v>
      </c>
      <c r="G10" s="297">
        <v>11788025</v>
      </c>
      <c r="H10" s="116"/>
      <c r="I10" s="116" t="s">
        <v>862</v>
      </c>
      <c r="J10" s="116"/>
      <c r="K10" s="116"/>
      <c r="L10" s="116" t="s">
        <v>650</v>
      </c>
    </row>
    <row r="11" spans="2:12" s="117" customFormat="1" ht="68.25" customHeight="1" thickBot="1">
      <c r="B11" s="116" t="s">
        <v>858</v>
      </c>
      <c r="C11" s="116" t="s">
        <v>873</v>
      </c>
      <c r="D11" s="116" t="s">
        <v>864</v>
      </c>
      <c r="E11" s="296">
        <v>44977</v>
      </c>
      <c r="F11" s="116" t="s">
        <v>865</v>
      </c>
      <c r="G11" s="297">
        <v>3640490</v>
      </c>
      <c r="H11" s="116"/>
      <c r="I11" s="116" t="s">
        <v>862</v>
      </c>
      <c r="J11" s="116"/>
      <c r="K11" s="116"/>
      <c r="L11" s="116" t="s">
        <v>650</v>
      </c>
    </row>
    <row r="12" spans="2:12" s="117" customFormat="1" ht="68.25" customHeight="1" thickBot="1">
      <c r="B12" s="116" t="s">
        <v>858</v>
      </c>
      <c r="C12" s="116" t="s">
        <v>874</v>
      </c>
      <c r="D12" s="116" t="s">
        <v>864</v>
      </c>
      <c r="E12" s="296">
        <v>44977</v>
      </c>
      <c r="F12" s="116" t="s">
        <v>865</v>
      </c>
      <c r="G12" s="297">
        <v>5453000</v>
      </c>
      <c r="H12" s="116"/>
      <c r="I12" s="116" t="s">
        <v>862</v>
      </c>
      <c r="J12" s="116"/>
      <c r="K12" s="116"/>
      <c r="L12" s="116" t="s">
        <v>650</v>
      </c>
    </row>
    <row r="13" spans="2:12" s="117" customFormat="1" ht="68.25" customHeight="1" thickBot="1">
      <c r="B13" s="116" t="s">
        <v>858</v>
      </c>
      <c r="C13" s="116" t="s">
        <v>875</v>
      </c>
      <c r="D13" s="116" t="s">
        <v>876</v>
      </c>
      <c r="E13" s="296">
        <v>44981</v>
      </c>
      <c r="F13" s="116" t="s">
        <v>877</v>
      </c>
      <c r="G13" s="297">
        <v>5000000</v>
      </c>
      <c r="H13" s="116"/>
      <c r="I13" s="116" t="s">
        <v>862</v>
      </c>
      <c r="J13" s="116"/>
      <c r="K13" s="116"/>
      <c r="L13" s="116" t="s">
        <v>650</v>
      </c>
    </row>
    <row r="14" spans="2:12" s="117" customFormat="1" ht="68.25" customHeight="1" thickBot="1">
      <c r="B14" s="116" t="s">
        <v>858</v>
      </c>
      <c r="C14" s="116" t="s">
        <v>878</v>
      </c>
      <c r="D14" s="116" t="s">
        <v>879</v>
      </c>
      <c r="E14" s="296">
        <v>44965</v>
      </c>
      <c r="F14" s="116" t="s">
        <v>880</v>
      </c>
      <c r="G14" s="297">
        <v>1000000</v>
      </c>
      <c r="H14" s="116"/>
      <c r="I14" s="116" t="s">
        <v>862</v>
      </c>
      <c r="J14" s="116"/>
      <c r="K14" s="116"/>
      <c r="L14" s="116" t="s">
        <v>650</v>
      </c>
    </row>
  </sheetData>
  <pageMargins left="0.7" right="0.7" top="0.75" bottom="0.75" header="0.3" footer="0.3"/>
  <pageSetup paperSize="9" scale="3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99D15-F22D-4617-AB76-B45A8AFD8FAC}">
  <sheetPr>
    <tabColor rgb="FF79AF00"/>
  </sheetPr>
  <dimension ref="B1:J677"/>
  <sheetViews>
    <sheetView showGridLines="0" zoomScaleNormal="100" workbookViewId="0">
      <pane ySplit="3" topLeftCell="A671" activePane="bottomLeft" state="frozen"/>
      <selection activeCell="H1015" sqref="H1015"/>
      <selection pane="bottomLeft" activeCell="G4" sqref="G4:H677"/>
    </sheetView>
  </sheetViews>
  <sheetFormatPr baseColWidth="10" defaultColWidth="11.44140625" defaultRowHeight="13.8"/>
  <cols>
    <col min="1" max="1" width="11.44140625" style="4"/>
    <col min="2" max="2" width="24.5546875" style="4" customWidth="1"/>
    <col min="3" max="3" width="22" style="4" customWidth="1"/>
    <col min="4" max="4" width="12.5546875" style="4" customWidth="1"/>
    <col min="5" max="5" width="12.88671875" style="198" customWidth="1"/>
    <col min="6" max="6" width="31.44140625" style="8" customWidth="1"/>
    <col min="7" max="7" width="21.5546875" style="91" customWidth="1"/>
    <col min="8" max="8" width="21.44140625" style="91" customWidth="1"/>
    <col min="9" max="9" width="13.44140625" style="4" customWidth="1"/>
    <col min="10" max="10" width="14.5546875" style="4" bestFit="1" customWidth="1"/>
    <col min="11" max="16384" width="11.44140625" style="4"/>
  </cols>
  <sheetData>
    <row r="1" spans="2:10">
      <c r="B1" s="14" t="s">
        <v>881</v>
      </c>
    </row>
    <row r="3" spans="2:10" ht="42" thickBot="1">
      <c r="B3" s="156" t="s">
        <v>848</v>
      </c>
      <c r="C3" s="156" t="s">
        <v>849</v>
      </c>
      <c r="D3" s="156" t="s">
        <v>850</v>
      </c>
      <c r="E3" s="199" t="s">
        <v>851</v>
      </c>
      <c r="F3" s="156" t="s">
        <v>852</v>
      </c>
      <c r="G3" s="158" t="s">
        <v>853</v>
      </c>
      <c r="H3" s="158" t="s">
        <v>854</v>
      </c>
      <c r="I3" s="156" t="s">
        <v>855</v>
      </c>
      <c r="J3" s="156" t="s">
        <v>857</v>
      </c>
    </row>
    <row r="4" spans="2:10" ht="27.6">
      <c r="B4" s="94" t="s">
        <v>882</v>
      </c>
      <c r="C4" s="92" t="s">
        <v>883</v>
      </c>
      <c r="D4" s="93" t="s">
        <v>884</v>
      </c>
      <c r="E4" s="200">
        <v>45041</v>
      </c>
      <c r="F4" s="93" t="s">
        <v>885</v>
      </c>
      <c r="G4" s="93">
        <v>60000</v>
      </c>
      <c r="H4" s="93" t="s">
        <v>645</v>
      </c>
      <c r="I4" s="96" t="s">
        <v>862</v>
      </c>
      <c r="J4" s="100" t="s">
        <v>684</v>
      </c>
    </row>
    <row r="5" spans="2:10" ht="27.6">
      <c r="B5" s="94" t="s">
        <v>882</v>
      </c>
      <c r="C5" s="95" t="s">
        <v>886</v>
      </c>
      <c r="D5" s="96" t="s">
        <v>884</v>
      </c>
      <c r="E5" s="97">
        <v>45199</v>
      </c>
      <c r="F5" s="98" t="s">
        <v>887</v>
      </c>
      <c r="G5" s="99">
        <v>14236375</v>
      </c>
      <c r="H5" s="99" t="s">
        <v>645</v>
      </c>
      <c r="I5" s="96" t="s">
        <v>862</v>
      </c>
      <c r="J5" s="100" t="s">
        <v>684</v>
      </c>
    </row>
    <row r="6" spans="2:10" ht="41.4">
      <c r="B6" s="94" t="s">
        <v>882</v>
      </c>
      <c r="C6" s="95" t="s">
        <v>888</v>
      </c>
      <c r="D6" s="96" t="s">
        <v>889</v>
      </c>
      <c r="E6" s="97">
        <v>44944</v>
      </c>
      <c r="F6" s="98" t="s">
        <v>890</v>
      </c>
      <c r="G6" s="101">
        <v>551880</v>
      </c>
      <c r="H6" s="99"/>
      <c r="I6" s="96"/>
      <c r="J6" s="100" t="s">
        <v>703</v>
      </c>
    </row>
    <row r="7" spans="2:10" ht="41.4">
      <c r="B7" s="94" t="s">
        <v>882</v>
      </c>
      <c r="C7" s="95" t="s">
        <v>891</v>
      </c>
      <c r="D7" s="96" t="s">
        <v>889</v>
      </c>
      <c r="E7" s="97">
        <v>44944</v>
      </c>
      <c r="F7" s="98" t="s">
        <v>892</v>
      </c>
      <c r="G7" s="101">
        <v>805920</v>
      </c>
      <c r="H7" s="99"/>
      <c r="I7" s="96"/>
      <c r="J7" s="100" t="s">
        <v>703</v>
      </c>
    </row>
    <row r="8" spans="2:10" ht="41.4">
      <c r="B8" s="94" t="s">
        <v>882</v>
      </c>
      <c r="C8" s="95" t="s">
        <v>893</v>
      </c>
      <c r="D8" s="96" t="s">
        <v>889</v>
      </c>
      <c r="E8" s="97">
        <v>44944</v>
      </c>
      <c r="F8" s="98" t="s">
        <v>894</v>
      </c>
      <c r="G8" s="101">
        <v>376680</v>
      </c>
      <c r="H8" s="99"/>
      <c r="I8" s="96"/>
      <c r="J8" s="100" t="s">
        <v>703</v>
      </c>
    </row>
    <row r="9" spans="2:10" ht="27.6">
      <c r="B9" s="94" t="s">
        <v>882</v>
      </c>
      <c r="C9" s="95" t="s">
        <v>895</v>
      </c>
      <c r="D9" s="96" t="s">
        <v>889</v>
      </c>
      <c r="E9" s="97">
        <v>44963</v>
      </c>
      <c r="F9" s="98" t="s">
        <v>896</v>
      </c>
      <c r="G9" s="101">
        <v>100000</v>
      </c>
      <c r="H9" s="99"/>
      <c r="I9" s="96"/>
      <c r="J9" s="100" t="s">
        <v>703</v>
      </c>
    </row>
    <row r="10" spans="2:10" ht="27.6">
      <c r="B10" s="94" t="s">
        <v>882</v>
      </c>
      <c r="C10" s="95" t="s">
        <v>897</v>
      </c>
      <c r="D10" s="96" t="s">
        <v>898</v>
      </c>
      <c r="E10" s="97">
        <v>44963</v>
      </c>
      <c r="F10" s="98" t="s">
        <v>899</v>
      </c>
      <c r="G10" s="101">
        <v>60000</v>
      </c>
      <c r="H10" s="99"/>
      <c r="I10" s="96"/>
      <c r="J10" s="100" t="s">
        <v>703</v>
      </c>
    </row>
    <row r="11" spans="2:10" ht="27.6">
      <c r="B11" s="94" t="s">
        <v>882</v>
      </c>
      <c r="C11" s="95" t="s">
        <v>900</v>
      </c>
      <c r="D11" s="96" t="s">
        <v>901</v>
      </c>
      <c r="E11" s="97">
        <v>44999</v>
      </c>
      <c r="F11" s="98" t="s">
        <v>902</v>
      </c>
      <c r="G11" s="101">
        <v>160000</v>
      </c>
      <c r="H11" s="99"/>
      <c r="I11" s="96"/>
      <c r="J11" s="100" t="s">
        <v>703</v>
      </c>
    </row>
    <row r="12" spans="2:10" ht="27.6">
      <c r="B12" s="94" t="s">
        <v>882</v>
      </c>
      <c r="C12" s="95"/>
      <c r="D12" s="96"/>
      <c r="E12" s="97">
        <v>44999</v>
      </c>
      <c r="F12" s="98" t="s">
        <v>903</v>
      </c>
      <c r="G12" s="101">
        <v>60000</v>
      </c>
      <c r="H12" s="99"/>
      <c r="I12" s="96"/>
      <c r="J12" s="100" t="s">
        <v>703</v>
      </c>
    </row>
    <row r="13" spans="2:10" ht="27.6">
      <c r="B13" s="94" t="s">
        <v>882</v>
      </c>
      <c r="C13" s="95" t="s">
        <v>904</v>
      </c>
      <c r="D13" s="96" t="s">
        <v>889</v>
      </c>
      <c r="E13" s="97">
        <v>45027</v>
      </c>
      <c r="F13" s="98" t="s">
        <v>905</v>
      </c>
      <c r="G13" s="101">
        <v>200000</v>
      </c>
      <c r="H13" s="99"/>
      <c r="I13" s="96"/>
      <c r="J13" s="100" t="s">
        <v>703</v>
      </c>
    </row>
    <row r="14" spans="2:10" ht="27.6">
      <c r="B14" s="94" t="s">
        <v>882</v>
      </c>
      <c r="C14" s="95" t="s">
        <v>895</v>
      </c>
      <c r="D14" s="96" t="s">
        <v>889</v>
      </c>
      <c r="E14" s="97">
        <v>45046</v>
      </c>
      <c r="F14" s="98" t="s">
        <v>906</v>
      </c>
      <c r="G14" s="101">
        <v>100000</v>
      </c>
      <c r="H14" s="99"/>
      <c r="I14" s="96"/>
      <c r="J14" s="100" t="s">
        <v>703</v>
      </c>
    </row>
    <row r="15" spans="2:10" ht="27.6">
      <c r="B15" s="94" t="s">
        <v>882</v>
      </c>
      <c r="C15" s="95" t="s">
        <v>895</v>
      </c>
      <c r="D15" s="96" t="s">
        <v>889</v>
      </c>
      <c r="E15" s="97">
        <v>45049</v>
      </c>
      <c r="F15" s="98" t="s">
        <v>907</v>
      </c>
      <c r="G15" s="101">
        <v>100000</v>
      </c>
      <c r="H15" s="99"/>
      <c r="I15" s="96"/>
      <c r="J15" s="100" t="s">
        <v>703</v>
      </c>
    </row>
    <row r="16" spans="2:10" ht="27.6">
      <c r="B16" s="94" t="s">
        <v>882</v>
      </c>
      <c r="C16" s="95" t="s">
        <v>908</v>
      </c>
      <c r="D16" s="96" t="s">
        <v>889</v>
      </c>
      <c r="E16" s="97">
        <v>45079</v>
      </c>
      <c r="F16" s="98" t="s">
        <v>909</v>
      </c>
      <c r="G16" s="101">
        <v>675000</v>
      </c>
      <c r="H16" s="99"/>
      <c r="I16" s="96"/>
      <c r="J16" s="100" t="s">
        <v>703</v>
      </c>
    </row>
    <row r="17" spans="2:10" ht="27.6">
      <c r="B17" s="94" t="s">
        <v>882</v>
      </c>
      <c r="C17" s="95" t="s">
        <v>908</v>
      </c>
      <c r="D17" s="96" t="s">
        <v>889</v>
      </c>
      <c r="E17" s="97">
        <v>45086</v>
      </c>
      <c r="F17" s="98" t="s">
        <v>910</v>
      </c>
      <c r="G17" s="101">
        <v>645700</v>
      </c>
      <c r="H17" s="99"/>
      <c r="I17" s="96"/>
      <c r="J17" s="100" t="s">
        <v>703</v>
      </c>
    </row>
    <row r="18" spans="2:10" ht="27.6">
      <c r="B18" s="94" t="s">
        <v>882</v>
      </c>
      <c r="C18" s="95" t="s">
        <v>911</v>
      </c>
      <c r="D18" s="96" t="s">
        <v>889</v>
      </c>
      <c r="E18" s="97">
        <v>45086</v>
      </c>
      <c r="F18" s="98" t="s">
        <v>912</v>
      </c>
      <c r="G18" s="101">
        <v>255000</v>
      </c>
      <c r="H18" s="99"/>
      <c r="I18" s="96"/>
      <c r="J18" s="100" t="s">
        <v>703</v>
      </c>
    </row>
    <row r="19" spans="2:10" ht="27.6">
      <c r="B19" s="94" t="s">
        <v>882</v>
      </c>
      <c r="C19" s="95" t="s">
        <v>913</v>
      </c>
      <c r="D19" s="96" t="s">
        <v>889</v>
      </c>
      <c r="E19" s="97">
        <v>45089</v>
      </c>
      <c r="F19" s="98" t="s">
        <v>914</v>
      </c>
      <c r="G19" s="101">
        <v>125155181</v>
      </c>
      <c r="H19" s="99"/>
      <c r="I19" s="96"/>
      <c r="J19" s="100" t="s">
        <v>703</v>
      </c>
    </row>
    <row r="20" spans="2:10" ht="27.6">
      <c r="B20" s="94" t="s">
        <v>882</v>
      </c>
      <c r="C20" s="95"/>
      <c r="D20" s="96"/>
      <c r="E20" s="97">
        <v>45216</v>
      </c>
      <c r="F20" s="98" t="s">
        <v>915</v>
      </c>
      <c r="G20" s="101">
        <v>900000</v>
      </c>
      <c r="H20" s="99"/>
      <c r="I20" s="96"/>
      <c r="J20" s="100" t="s">
        <v>703</v>
      </c>
    </row>
    <row r="21" spans="2:10" ht="27.6">
      <c r="B21" s="94" t="s">
        <v>882</v>
      </c>
      <c r="C21" s="95"/>
      <c r="D21" s="96"/>
      <c r="E21" s="97">
        <v>45217</v>
      </c>
      <c r="F21" s="98" t="s">
        <v>915</v>
      </c>
      <c r="G21" s="101">
        <v>660000</v>
      </c>
      <c r="H21" s="99"/>
      <c r="I21" s="96"/>
      <c r="J21" s="100" t="s">
        <v>703</v>
      </c>
    </row>
    <row r="22" spans="2:10" ht="27.6">
      <c r="B22" s="94" t="s">
        <v>882</v>
      </c>
      <c r="C22" s="95"/>
      <c r="D22" s="96"/>
      <c r="E22" s="97">
        <v>45233</v>
      </c>
      <c r="F22" s="98" t="s">
        <v>916</v>
      </c>
      <c r="G22" s="101">
        <v>250000</v>
      </c>
      <c r="H22" s="99"/>
      <c r="I22" s="96"/>
      <c r="J22" s="100" t="s">
        <v>703</v>
      </c>
    </row>
    <row r="23" spans="2:10" ht="27.6">
      <c r="B23" s="94" t="s">
        <v>882</v>
      </c>
      <c r="C23" s="95" t="s">
        <v>917</v>
      </c>
      <c r="D23" s="96" t="s">
        <v>889</v>
      </c>
      <c r="E23" s="97">
        <v>44943</v>
      </c>
      <c r="F23" s="98" t="s">
        <v>918</v>
      </c>
      <c r="G23" s="101">
        <v>5495808</v>
      </c>
      <c r="H23" s="99"/>
      <c r="I23" s="96"/>
      <c r="J23" s="100" t="s">
        <v>703</v>
      </c>
    </row>
    <row r="24" spans="2:10" ht="27.6">
      <c r="B24" s="94" t="s">
        <v>882</v>
      </c>
      <c r="C24" s="95" t="s">
        <v>917</v>
      </c>
      <c r="D24" s="96" t="s">
        <v>889</v>
      </c>
      <c r="E24" s="97">
        <v>44943</v>
      </c>
      <c r="F24" s="98" t="s">
        <v>918</v>
      </c>
      <c r="G24" s="101">
        <v>2893648</v>
      </c>
      <c r="H24" s="99"/>
      <c r="I24" s="96"/>
      <c r="J24" s="100" t="s">
        <v>703</v>
      </c>
    </row>
    <row r="25" spans="2:10" ht="27.6">
      <c r="B25" s="94" t="s">
        <v>882</v>
      </c>
      <c r="C25" s="95" t="s">
        <v>919</v>
      </c>
      <c r="D25" s="96" t="s">
        <v>889</v>
      </c>
      <c r="E25" s="97">
        <v>44944</v>
      </c>
      <c r="F25" s="98" t="s">
        <v>920</v>
      </c>
      <c r="G25" s="101">
        <v>750000</v>
      </c>
      <c r="H25" s="99"/>
      <c r="I25" s="96"/>
      <c r="J25" s="100" t="s">
        <v>703</v>
      </c>
    </row>
    <row r="26" spans="2:10" ht="27.6">
      <c r="B26" s="94" t="s">
        <v>882</v>
      </c>
      <c r="C26" s="95" t="s">
        <v>919</v>
      </c>
      <c r="D26" s="96" t="s">
        <v>889</v>
      </c>
      <c r="E26" s="97">
        <v>44977</v>
      </c>
      <c r="F26" s="98" t="s">
        <v>921</v>
      </c>
      <c r="G26" s="101">
        <v>750000</v>
      </c>
      <c r="H26" s="99"/>
      <c r="I26" s="96"/>
      <c r="J26" s="100" t="s">
        <v>703</v>
      </c>
    </row>
    <row r="27" spans="2:10" ht="27.6">
      <c r="B27" s="94" t="s">
        <v>882</v>
      </c>
      <c r="C27" s="95" t="s">
        <v>919</v>
      </c>
      <c r="D27" s="96" t="s">
        <v>889</v>
      </c>
      <c r="E27" s="97">
        <v>45001</v>
      </c>
      <c r="F27" s="98" t="s">
        <v>920</v>
      </c>
      <c r="G27" s="101">
        <v>750000</v>
      </c>
      <c r="H27" s="99"/>
      <c r="I27" s="96"/>
      <c r="J27" s="100" t="s">
        <v>703</v>
      </c>
    </row>
    <row r="28" spans="2:10" ht="27.6">
      <c r="B28" s="94" t="s">
        <v>882</v>
      </c>
      <c r="C28" s="95" t="s">
        <v>919</v>
      </c>
      <c r="D28" s="96" t="s">
        <v>889</v>
      </c>
      <c r="E28" s="97">
        <v>45030</v>
      </c>
      <c r="F28" s="98" t="s">
        <v>920</v>
      </c>
      <c r="G28" s="101">
        <v>750000</v>
      </c>
      <c r="H28" s="99"/>
      <c r="I28" s="96"/>
      <c r="J28" s="100" t="s">
        <v>703</v>
      </c>
    </row>
    <row r="29" spans="2:10" ht="27.6">
      <c r="B29" s="94" t="s">
        <v>882</v>
      </c>
      <c r="C29" s="95" t="s">
        <v>919</v>
      </c>
      <c r="D29" s="96" t="s">
        <v>889</v>
      </c>
      <c r="E29" s="97">
        <v>45061</v>
      </c>
      <c r="F29" s="98" t="s">
        <v>922</v>
      </c>
      <c r="G29" s="101">
        <v>300000</v>
      </c>
      <c r="H29" s="99"/>
      <c r="I29" s="96"/>
      <c r="J29" s="100" t="s">
        <v>703</v>
      </c>
    </row>
    <row r="30" spans="2:10" ht="27.6">
      <c r="B30" s="94" t="s">
        <v>882</v>
      </c>
      <c r="C30" s="95" t="s">
        <v>919</v>
      </c>
      <c r="D30" s="96" t="s">
        <v>889</v>
      </c>
      <c r="E30" s="97">
        <v>45062</v>
      </c>
      <c r="F30" s="98" t="s">
        <v>923</v>
      </c>
      <c r="G30" s="101">
        <v>750000</v>
      </c>
      <c r="H30" s="99"/>
      <c r="I30" s="96"/>
      <c r="J30" s="100" t="s">
        <v>703</v>
      </c>
    </row>
    <row r="31" spans="2:10" ht="27.6">
      <c r="B31" s="94" t="s">
        <v>882</v>
      </c>
      <c r="C31" s="95" t="s">
        <v>919</v>
      </c>
      <c r="D31" s="96" t="s">
        <v>889</v>
      </c>
      <c r="E31" s="97">
        <v>45092</v>
      </c>
      <c r="F31" s="98" t="s">
        <v>920</v>
      </c>
      <c r="G31" s="101">
        <v>750000</v>
      </c>
      <c r="H31" s="99"/>
      <c r="I31" s="96"/>
      <c r="J31" s="100" t="s">
        <v>703</v>
      </c>
    </row>
    <row r="32" spans="2:10" ht="27.6">
      <c r="B32" s="94" t="s">
        <v>882</v>
      </c>
      <c r="C32" s="95" t="s">
        <v>919</v>
      </c>
      <c r="D32" s="96" t="s">
        <v>889</v>
      </c>
      <c r="E32" s="97">
        <v>45127</v>
      </c>
      <c r="F32" s="98" t="s">
        <v>924</v>
      </c>
      <c r="G32" s="101">
        <v>750000</v>
      </c>
      <c r="H32" s="99"/>
      <c r="I32" s="96"/>
      <c r="J32" s="100" t="s">
        <v>703</v>
      </c>
    </row>
    <row r="33" spans="2:10" ht="27.6">
      <c r="B33" s="94" t="s">
        <v>882</v>
      </c>
      <c r="C33" s="95" t="s">
        <v>919</v>
      </c>
      <c r="D33" s="96" t="s">
        <v>889</v>
      </c>
      <c r="E33" s="97">
        <v>45154</v>
      </c>
      <c r="F33" s="98" t="s">
        <v>920</v>
      </c>
      <c r="G33" s="101">
        <v>750000</v>
      </c>
      <c r="H33" s="99"/>
      <c r="I33" s="96"/>
      <c r="J33" s="100" t="s">
        <v>703</v>
      </c>
    </row>
    <row r="34" spans="2:10" ht="27.6">
      <c r="B34" s="94" t="s">
        <v>882</v>
      </c>
      <c r="C34" s="95" t="s">
        <v>919</v>
      </c>
      <c r="D34" s="96" t="s">
        <v>889</v>
      </c>
      <c r="E34" s="97">
        <v>45184</v>
      </c>
      <c r="F34" s="98" t="s">
        <v>920</v>
      </c>
      <c r="G34" s="101">
        <v>750000</v>
      </c>
      <c r="H34" s="99"/>
      <c r="I34" s="96"/>
      <c r="J34" s="100" t="s">
        <v>703</v>
      </c>
    </row>
    <row r="35" spans="2:10" ht="27.6">
      <c r="B35" s="94" t="s">
        <v>882</v>
      </c>
      <c r="C35" s="95" t="s">
        <v>919</v>
      </c>
      <c r="D35" s="96" t="s">
        <v>889</v>
      </c>
      <c r="E35" s="97">
        <v>45225</v>
      </c>
      <c r="F35" s="98" t="s">
        <v>920</v>
      </c>
      <c r="G35" s="101">
        <v>750000</v>
      </c>
      <c r="H35" s="99"/>
      <c r="I35" s="96"/>
      <c r="J35" s="100" t="s">
        <v>703</v>
      </c>
    </row>
    <row r="36" spans="2:10" ht="27.6">
      <c r="B36" s="94" t="s">
        <v>882</v>
      </c>
      <c r="C36" s="95" t="s">
        <v>919</v>
      </c>
      <c r="D36" s="96" t="s">
        <v>889</v>
      </c>
      <c r="E36" s="97">
        <v>45247</v>
      </c>
      <c r="F36" s="98" t="s">
        <v>921</v>
      </c>
      <c r="G36" s="101">
        <v>750000</v>
      </c>
      <c r="H36" s="99"/>
      <c r="I36" s="96"/>
      <c r="J36" s="100" t="s">
        <v>703</v>
      </c>
    </row>
    <row r="37" spans="2:10" ht="27.6">
      <c r="B37" s="94" t="s">
        <v>882</v>
      </c>
      <c r="C37" s="95" t="s">
        <v>925</v>
      </c>
      <c r="D37" s="96" t="s">
        <v>889</v>
      </c>
      <c r="E37" s="97">
        <v>44937</v>
      </c>
      <c r="F37" s="98" t="s">
        <v>926</v>
      </c>
      <c r="G37" s="101">
        <v>50000</v>
      </c>
      <c r="H37" s="99"/>
      <c r="I37" s="96"/>
      <c r="J37" s="100" t="s">
        <v>703</v>
      </c>
    </row>
    <row r="38" spans="2:10" ht="27.6">
      <c r="B38" s="94" t="s">
        <v>882</v>
      </c>
      <c r="C38" s="95" t="s">
        <v>919</v>
      </c>
      <c r="D38" s="96" t="s">
        <v>889</v>
      </c>
      <c r="E38" s="97">
        <v>44944</v>
      </c>
      <c r="F38" s="98" t="s">
        <v>927</v>
      </c>
      <c r="G38" s="101">
        <v>750000</v>
      </c>
      <c r="H38" s="99"/>
      <c r="I38" s="96"/>
      <c r="J38" s="100" t="s">
        <v>703</v>
      </c>
    </row>
    <row r="39" spans="2:10" ht="27.6">
      <c r="B39" s="94" t="s">
        <v>882</v>
      </c>
      <c r="C39" s="95" t="s">
        <v>928</v>
      </c>
      <c r="D39" s="96" t="s">
        <v>889</v>
      </c>
      <c r="E39" s="97">
        <v>44956</v>
      </c>
      <c r="F39" s="98" t="s">
        <v>929</v>
      </c>
      <c r="G39" s="101">
        <v>295000</v>
      </c>
      <c r="H39" s="99"/>
      <c r="I39" s="96"/>
      <c r="J39" s="100" t="s">
        <v>703</v>
      </c>
    </row>
    <row r="40" spans="2:10" ht="27.6">
      <c r="B40" s="94" t="s">
        <v>882</v>
      </c>
      <c r="C40" s="95" t="s">
        <v>930</v>
      </c>
      <c r="D40" s="96" t="s">
        <v>889</v>
      </c>
      <c r="E40" s="97">
        <v>44963</v>
      </c>
      <c r="F40" s="98" t="s">
        <v>931</v>
      </c>
      <c r="G40" s="101">
        <v>700000</v>
      </c>
      <c r="H40" s="99"/>
      <c r="I40" s="96"/>
      <c r="J40" s="100" t="s">
        <v>703</v>
      </c>
    </row>
    <row r="41" spans="2:10" ht="27.6">
      <c r="B41" s="94" t="s">
        <v>882</v>
      </c>
      <c r="C41" s="95" t="s">
        <v>932</v>
      </c>
      <c r="D41" s="96" t="s">
        <v>901</v>
      </c>
      <c r="E41" s="97">
        <v>44966</v>
      </c>
      <c r="F41" s="98" t="s">
        <v>933</v>
      </c>
      <c r="G41" s="101">
        <v>250000</v>
      </c>
      <c r="H41" s="99"/>
      <c r="I41" s="96"/>
      <c r="J41" s="100" t="s">
        <v>703</v>
      </c>
    </row>
    <row r="42" spans="2:10" ht="27.6">
      <c r="B42" s="94" t="s">
        <v>882</v>
      </c>
      <c r="C42" s="95" t="s">
        <v>919</v>
      </c>
      <c r="D42" s="96" t="s">
        <v>889</v>
      </c>
      <c r="E42" s="97">
        <v>44977</v>
      </c>
      <c r="F42" s="98" t="s">
        <v>927</v>
      </c>
      <c r="G42" s="101">
        <v>750000</v>
      </c>
      <c r="H42" s="99"/>
      <c r="I42" s="96"/>
      <c r="J42" s="100" t="s">
        <v>703</v>
      </c>
    </row>
    <row r="43" spans="2:10" ht="27.6">
      <c r="B43" s="94" t="s">
        <v>882</v>
      </c>
      <c r="C43" s="95" t="s">
        <v>928</v>
      </c>
      <c r="D43" s="96" t="s">
        <v>889</v>
      </c>
      <c r="E43" s="97">
        <v>44984</v>
      </c>
      <c r="F43" s="98" t="s">
        <v>929</v>
      </c>
      <c r="G43" s="101">
        <v>295000</v>
      </c>
      <c r="H43" s="99"/>
      <c r="I43" s="96"/>
      <c r="J43" s="100" t="s">
        <v>703</v>
      </c>
    </row>
    <row r="44" spans="2:10" ht="27.6">
      <c r="B44" s="94" t="s">
        <v>882</v>
      </c>
      <c r="C44" s="95" t="s">
        <v>934</v>
      </c>
      <c r="D44" s="96" t="s">
        <v>889</v>
      </c>
      <c r="E44" s="97">
        <v>44986</v>
      </c>
      <c r="F44" s="98" t="s">
        <v>935</v>
      </c>
      <c r="G44" s="101">
        <v>500000</v>
      </c>
      <c r="H44" s="99"/>
      <c r="I44" s="96"/>
      <c r="J44" s="100" t="s">
        <v>703</v>
      </c>
    </row>
    <row r="45" spans="2:10" ht="27.6">
      <c r="B45" s="94" t="s">
        <v>882</v>
      </c>
      <c r="C45" s="95" t="s">
        <v>936</v>
      </c>
      <c r="D45" s="96" t="s">
        <v>889</v>
      </c>
      <c r="E45" s="97">
        <v>44986</v>
      </c>
      <c r="F45" s="98" t="s">
        <v>937</v>
      </c>
      <c r="G45" s="101">
        <v>200000</v>
      </c>
      <c r="H45" s="99"/>
      <c r="I45" s="96"/>
      <c r="J45" s="100" t="s">
        <v>703</v>
      </c>
    </row>
    <row r="46" spans="2:10" ht="27.6">
      <c r="B46" s="94" t="s">
        <v>882</v>
      </c>
      <c r="C46" s="95" t="s">
        <v>938</v>
      </c>
      <c r="D46" s="96" t="s">
        <v>889</v>
      </c>
      <c r="E46" s="97">
        <v>44986</v>
      </c>
      <c r="F46" s="98" t="s">
        <v>939</v>
      </c>
      <c r="G46" s="101">
        <v>200000</v>
      </c>
      <c r="H46" s="99"/>
      <c r="I46" s="96"/>
      <c r="J46" s="100" t="s">
        <v>703</v>
      </c>
    </row>
    <row r="47" spans="2:10" ht="27.6">
      <c r="B47" s="94" t="s">
        <v>882</v>
      </c>
      <c r="C47" s="95" t="s">
        <v>934</v>
      </c>
      <c r="D47" s="96" t="s">
        <v>898</v>
      </c>
      <c r="E47" s="97">
        <v>44992</v>
      </c>
      <c r="F47" s="98" t="s">
        <v>940</v>
      </c>
      <c r="G47" s="101">
        <v>60000</v>
      </c>
      <c r="H47" s="99"/>
      <c r="I47" s="96"/>
      <c r="J47" s="100" t="s">
        <v>703</v>
      </c>
    </row>
    <row r="48" spans="2:10" ht="27.6">
      <c r="B48" s="94" t="s">
        <v>882</v>
      </c>
      <c r="C48" s="95" t="s">
        <v>941</v>
      </c>
      <c r="D48" s="96" t="s">
        <v>889</v>
      </c>
      <c r="E48" s="97">
        <v>44993</v>
      </c>
      <c r="F48" s="98" t="s">
        <v>942</v>
      </c>
      <c r="G48" s="101">
        <v>248000</v>
      </c>
      <c r="H48" s="99"/>
      <c r="I48" s="96"/>
      <c r="J48" s="100" t="s">
        <v>703</v>
      </c>
    </row>
    <row r="49" spans="2:10" ht="27.6">
      <c r="B49" s="94" t="s">
        <v>882</v>
      </c>
      <c r="C49" s="95" t="s">
        <v>919</v>
      </c>
      <c r="D49" s="96" t="s">
        <v>889</v>
      </c>
      <c r="E49" s="97">
        <v>45001</v>
      </c>
      <c r="F49" s="98" t="s">
        <v>943</v>
      </c>
      <c r="G49" s="101">
        <v>750000</v>
      </c>
      <c r="H49" s="99"/>
      <c r="I49" s="96"/>
      <c r="J49" s="100" t="s">
        <v>703</v>
      </c>
    </row>
    <row r="50" spans="2:10" ht="27.6">
      <c r="B50" s="94" t="s">
        <v>882</v>
      </c>
      <c r="C50" s="95" t="s">
        <v>944</v>
      </c>
      <c r="D50" s="96" t="s">
        <v>945</v>
      </c>
      <c r="E50" s="97">
        <v>45007</v>
      </c>
      <c r="F50" s="98" t="s">
        <v>946</v>
      </c>
      <c r="G50" s="101">
        <v>65000</v>
      </c>
      <c r="H50" s="99"/>
      <c r="I50" s="96"/>
      <c r="J50" s="100" t="s">
        <v>703</v>
      </c>
    </row>
    <row r="51" spans="2:10" ht="27.6">
      <c r="B51" s="94" t="s">
        <v>882</v>
      </c>
      <c r="C51" s="95" t="s">
        <v>947</v>
      </c>
      <c r="D51" s="96" t="s">
        <v>889</v>
      </c>
      <c r="E51" s="97">
        <v>45007</v>
      </c>
      <c r="F51" s="98" t="s">
        <v>948</v>
      </c>
      <c r="G51" s="101">
        <v>300000</v>
      </c>
      <c r="H51" s="99"/>
      <c r="I51" s="96"/>
      <c r="J51" s="100" t="s">
        <v>703</v>
      </c>
    </row>
    <row r="52" spans="2:10" ht="27.6">
      <c r="B52" s="94" t="s">
        <v>882</v>
      </c>
      <c r="C52" s="95" t="s">
        <v>928</v>
      </c>
      <c r="D52" s="96" t="s">
        <v>889</v>
      </c>
      <c r="E52" s="97">
        <v>45013</v>
      </c>
      <c r="F52" s="98" t="s">
        <v>929</v>
      </c>
      <c r="G52" s="101">
        <v>295000</v>
      </c>
      <c r="H52" s="99"/>
      <c r="I52" s="96"/>
      <c r="J52" s="100" t="s">
        <v>703</v>
      </c>
    </row>
    <row r="53" spans="2:10" ht="27.6">
      <c r="B53" s="94" t="s">
        <v>882</v>
      </c>
      <c r="C53" s="95" t="s">
        <v>919</v>
      </c>
      <c r="D53" s="96" t="s">
        <v>889</v>
      </c>
      <c r="E53" s="97">
        <v>45023</v>
      </c>
      <c r="F53" s="98" t="s">
        <v>949</v>
      </c>
      <c r="G53" s="101">
        <v>200000</v>
      </c>
      <c r="H53" s="99"/>
      <c r="I53" s="96"/>
      <c r="J53" s="100" t="s">
        <v>703</v>
      </c>
    </row>
    <row r="54" spans="2:10" ht="27.6">
      <c r="B54" s="94" t="s">
        <v>882</v>
      </c>
      <c r="C54" s="95" t="s">
        <v>950</v>
      </c>
      <c r="D54" s="96" t="s">
        <v>889</v>
      </c>
      <c r="E54" s="97">
        <v>45027</v>
      </c>
      <c r="F54" s="98" t="s">
        <v>951</v>
      </c>
      <c r="G54" s="101">
        <v>500000</v>
      </c>
      <c r="H54" s="99"/>
      <c r="I54" s="96"/>
      <c r="J54" s="100" t="s">
        <v>703</v>
      </c>
    </row>
    <row r="55" spans="2:10" ht="27.6">
      <c r="B55" s="94" t="s">
        <v>882</v>
      </c>
      <c r="C55" s="95" t="s">
        <v>919</v>
      </c>
      <c r="D55" s="96" t="s">
        <v>889</v>
      </c>
      <c r="E55" s="97">
        <v>45030</v>
      </c>
      <c r="F55" s="98" t="s">
        <v>927</v>
      </c>
      <c r="G55" s="101">
        <v>750000</v>
      </c>
      <c r="H55" s="99"/>
      <c r="I55" s="96"/>
      <c r="J55" s="100" t="s">
        <v>703</v>
      </c>
    </row>
    <row r="56" spans="2:10" ht="27.6">
      <c r="B56" s="94" t="s">
        <v>882</v>
      </c>
      <c r="C56" s="95" t="s">
        <v>930</v>
      </c>
      <c r="D56" s="96" t="s">
        <v>889</v>
      </c>
      <c r="E56" s="97">
        <v>45041</v>
      </c>
      <c r="F56" s="98" t="s">
        <v>952</v>
      </c>
      <c r="G56" s="101">
        <v>500000</v>
      </c>
      <c r="H56" s="99"/>
      <c r="I56" s="96"/>
      <c r="J56" s="100" t="s">
        <v>703</v>
      </c>
    </row>
    <row r="57" spans="2:10" ht="27.6">
      <c r="B57" s="94" t="s">
        <v>882</v>
      </c>
      <c r="C57" s="95" t="s">
        <v>928</v>
      </c>
      <c r="D57" s="96" t="s">
        <v>889</v>
      </c>
      <c r="E57" s="97">
        <v>45046</v>
      </c>
      <c r="F57" s="98" t="s">
        <v>929</v>
      </c>
      <c r="G57" s="101">
        <v>295000</v>
      </c>
      <c r="H57" s="99"/>
      <c r="I57" s="96"/>
      <c r="J57" s="100" t="s">
        <v>703</v>
      </c>
    </row>
    <row r="58" spans="2:10" ht="27.6">
      <c r="B58" s="94" t="s">
        <v>882</v>
      </c>
      <c r="C58" s="95" t="s">
        <v>932</v>
      </c>
      <c r="D58" s="96" t="s">
        <v>901</v>
      </c>
      <c r="E58" s="97">
        <v>45056</v>
      </c>
      <c r="F58" s="98" t="s">
        <v>953</v>
      </c>
      <c r="G58" s="101">
        <v>300000</v>
      </c>
      <c r="H58" s="99"/>
      <c r="I58" s="96"/>
      <c r="J58" s="100" t="s">
        <v>703</v>
      </c>
    </row>
    <row r="59" spans="2:10" ht="27.6">
      <c r="B59" s="94" t="s">
        <v>882</v>
      </c>
      <c r="C59" s="95" t="s">
        <v>919</v>
      </c>
      <c r="D59" s="96" t="s">
        <v>889</v>
      </c>
      <c r="E59" s="97">
        <v>45062</v>
      </c>
      <c r="F59" s="98" t="s">
        <v>954</v>
      </c>
      <c r="G59" s="101">
        <v>750000</v>
      </c>
      <c r="H59" s="99"/>
      <c r="I59" s="96"/>
      <c r="J59" s="100" t="s">
        <v>703</v>
      </c>
    </row>
    <row r="60" spans="2:10" ht="27.6">
      <c r="B60" s="94" t="s">
        <v>882</v>
      </c>
      <c r="C60" s="95" t="s">
        <v>955</v>
      </c>
      <c r="D60" s="96" t="s">
        <v>889</v>
      </c>
      <c r="E60" s="97">
        <v>45069</v>
      </c>
      <c r="F60" s="98" t="s">
        <v>956</v>
      </c>
      <c r="G60" s="101">
        <v>500000</v>
      </c>
      <c r="H60" s="99"/>
      <c r="I60" s="96"/>
      <c r="J60" s="100" t="s">
        <v>703</v>
      </c>
    </row>
    <row r="61" spans="2:10" ht="27.6">
      <c r="B61" s="94" t="s">
        <v>882</v>
      </c>
      <c r="C61" s="95" t="s">
        <v>930</v>
      </c>
      <c r="D61" s="96" t="s">
        <v>889</v>
      </c>
      <c r="E61" s="97">
        <v>45072</v>
      </c>
      <c r="F61" s="98" t="s">
        <v>957</v>
      </c>
      <c r="G61" s="101">
        <v>600000</v>
      </c>
      <c r="H61" s="99"/>
      <c r="I61" s="96"/>
      <c r="J61" s="100" t="s">
        <v>703</v>
      </c>
    </row>
    <row r="62" spans="2:10" ht="27.6">
      <c r="B62" s="94" t="s">
        <v>882</v>
      </c>
      <c r="C62" s="95" t="s">
        <v>928</v>
      </c>
      <c r="D62" s="96" t="s">
        <v>889</v>
      </c>
      <c r="E62" s="97">
        <v>45078</v>
      </c>
      <c r="F62" s="98" t="s">
        <v>929</v>
      </c>
      <c r="G62" s="101">
        <v>295000</v>
      </c>
      <c r="H62" s="99"/>
      <c r="I62" s="96"/>
      <c r="J62" s="100" t="s">
        <v>703</v>
      </c>
    </row>
    <row r="63" spans="2:10" ht="27.6">
      <c r="B63" s="94" t="s">
        <v>882</v>
      </c>
      <c r="C63" s="95" t="s">
        <v>930</v>
      </c>
      <c r="D63" s="96" t="s">
        <v>889</v>
      </c>
      <c r="E63" s="97">
        <v>45082</v>
      </c>
      <c r="F63" s="98" t="s">
        <v>958</v>
      </c>
      <c r="G63" s="101">
        <v>900000</v>
      </c>
      <c r="H63" s="99"/>
      <c r="I63" s="96"/>
      <c r="J63" s="100" t="s">
        <v>703</v>
      </c>
    </row>
    <row r="64" spans="2:10" ht="27.6">
      <c r="B64" s="94" t="s">
        <v>882</v>
      </c>
      <c r="C64" s="95" t="s">
        <v>959</v>
      </c>
      <c r="D64" s="96" t="s">
        <v>898</v>
      </c>
      <c r="E64" s="97">
        <v>45086</v>
      </c>
      <c r="F64" s="98" t="s">
        <v>960</v>
      </c>
      <c r="G64" s="101">
        <v>250000</v>
      </c>
      <c r="H64" s="99"/>
      <c r="I64" s="96"/>
      <c r="J64" s="100" t="s">
        <v>703</v>
      </c>
    </row>
    <row r="65" spans="2:10" ht="27.6">
      <c r="B65" s="94" t="s">
        <v>882</v>
      </c>
      <c r="C65" s="95" t="s">
        <v>919</v>
      </c>
      <c r="D65" s="96" t="s">
        <v>889</v>
      </c>
      <c r="E65" s="97">
        <v>45092</v>
      </c>
      <c r="F65" s="98" t="s">
        <v>927</v>
      </c>
      <c r="G65" s="101">
        <v>750000</v>
      </c>
      <c r="H65" s="99"/>
      <c r="I65" s="96"/>
      <c r="J65" s="100" t="s">
        <v>703</v>
      </c>
    </row>
    <row r="66" spans="2:10" ht="27.6">
      <c r="B66" s="94" t="s">
        <v>882</v>
      </c>
      <c r="C66" s="95" t="s">
        <v>961</v>
      </c>
      <c r="D66" s="96" t="s">
        <v>889</v>
      </c>
      <c r="E66" s="97">
        <v>45100</v>
      </c>
      <c r="F66" s="98" t="s">
        <v>962</v>
      </c>
      <c r="G66" s="101">
        <v>250000</v>
      </c>
      <c r="H66" s="99"/>
      <c r="I66" s="96"/>
      <c r="J66" s="100" t="s">
        <v>703</v>
      </c>
    </row>
    <row r="67" spans="2:10" ht="27.6">
      <c r="B67" s="94" t="s">
        <v>882</v>
      </c>
      <c r="C67" s="95" t="s">
        <v>928</v>
      </c>
      <c r="D67" s="96" t="s">
        <v>889</v>
      </c>
      <c r="E67" s="97">
        <v>45107</v>
      </c>
      <c r="F67" s="98" t="s">
        <v>929</v>
      </c>
      <c r="G67" s="101">
        <v>295000</v>
      </c>
      <c r="H67" s="99"/>
      <c r="I67" s="96"/>
      <c r="J67" s="100" t="s">
        <v>703</v>
      </c>
    </row>
    <row r="68" spans="2:10" ht="27.6">
      <c r="B68" s="94" t="s">
        <v>882</v>
      </c>
      <c r="C68" s="95" t="s">
        <v>919</v>
      </c>
      <c r="D68" s="96" t="s">
        <v>889</v>
      </c>
      <c r="E68" s="97">
        <v>45127</v>
      </c>
      <c r="F68" s="98" t="s">
        <v>927</v>
      </c>
      <c r="G68" s="101">
        <v>750000</v>
      </c>
      <c r="H68" s="99"/>
      <c r="I68" s="96"/>
      <c r="J68" s="100" t="s">
        <v>703</v>
      </c>
    </row>
    <row r="69" spans="2:10" ht="27.6">
      <c r="B69" s="94" t="s">
        <v>882</v>
      </c>
      <c r="C69" s="95" t="s">
        <v>928</v>
      </c>
      <c r="D69" s="96" t="s">
        <v>889</v>
      </c>
      <c r="E69" s="97">
        <v>45138</v>
      </c>
      <c r="F69" s="98" t="s">
        <v>929</v>
      </c>
      <c r="G69" s="101">
        <v>295000</v>
      </c>
      <c r="H69" s="99"/>
      <c r="I69" s="96"/>
      <c r="J69" s="100" t="s">
        <v>703</v>
      </c>
    </row>
    <row r="70" spans="2:10" ht="27.6">
      <c r="B70" s="94" t="s">
        <v>882</v>
      </c>
      <c r="C70" s="95" t="s">
        <v>919</v>
      </c>
      <c r="D70" s="96" t="s">
        <v>889</v>
      </c>
      <c r="E70" s="97">
        <v>45148</v>
      </c>
      <c r="F70" s="98" t="s">
        <v>963</v>
      </c>
      <c r="G70" s="101"/>
      <c r="H70" s="99">
        <v>337500</v>
      </c>
      <c r="I70" s="96"/>
      <c r="J70" s="100" t="s">
        <v>703</v>
      </c>
    </row>
    <row r="71" spans="2:10" ht="27.6">
      <c r="B71" s="94" t="s">
        <v>882</v>
      </c>
      <c r="C71" s="95" t="s">
        <v>919</v>
      </c>
      <c r="D71" s="96" t="s">
        <v>889</v>
      </c>
      <c r="E71" s="97">
        <v>45154</v>
      </c>
      <c r="F71" s="98" t="s">
        <v>927</v>
      </c>
      <c r="G71" s="101">
        <v>750000</v>
      </c>
      <c r="H71" s="99"/>
      <c r="I71" s="96"/>
      <c r="J71" s="100" t="s">
        <v>703</v>
      </c>
    </row>
    <row r="72" spans="2:10" ht="27.6">
      <c r="B72" s="94" t="s">
        <v>882</v>
      </c>
      <c r="C72" s="95" t="s">
        <v>964</v>
      </c>
      <c r="D72" s="96" t="s">
        <v>889</v>
      </c>
      <c r="E72" s="97">
        <v>45161</v>
      </c>
      <c r="F72" s="98" t="s">
        <v>965</v>
      </c>
      <c r="G72" s="101">
        <v>100000</v>
      </c>
      <c r="H72" s="99"/>
      <c r="I72" s="96"/>
      <c r="J72" s="100" t="s">
        <v>703</v>
      </c>
    </row>
    <row r="73" spans="2:10" ht="27.6">
      <c r="B73" s="94" t="s">
        <v>882</v>
      </c>
      <c r="C73" s="95" t="s">
        <v>928</v>
      </c>
      <c r="D73" s="96" t="s">
        <v>889</v>
      </c>
      <c r="E73" s="97">
        <v>45166</v>
      </c>
      <c r="F73" s="98" t="s">
        <v>929</v>
      </c>
      <c r="G73" s="101">
        <v>295000</v>
      </c>
      <c r="H73" s="99"/>
      <c r="I73" s="96"/>
      <c r="J73" s="100" t="s">
        <v>703</v>
      </c>
    </row>
    <row r="74" spans="2:10" ht="27.6">
      <c r="B74" s="94" t="s">
        <v>882</v>
      </c>
      <c r="C74" s="95" t="s">
        <v>966</v>
      </c>
      <c r="D74" s="96" t="s">
        <v>889</v>
      </c>
      <c r="E74" s="97">
        <v>45166</v>
      </c>
      <c r="F74" s="98" t="s">
        <v>967</v>
      </c>
      <c r="G74" s="101">
        <v>50000</v>
      </c>
      <c r="H74" s="99"/>
      <c r="I74" s="96"/>
      <c r="J74" s="100" t="s">
        <v>703</v>
      </c>
    </row>
    <row r="75" spans="2:10" ht="27.6">
      <c r="B75" s="94" t="s">
        <v>882</v>
      </c>
      <c r="C75" s="95" t="s">
        <v>968</v>
      </c>
      <c r="D75" s="96" t="s">
        <v>898</v>
      </c>
      <c r="E75" s="97">
        <v>45177</v>
      </c>
      <c r="F75" s="98" t="s">
        <v>969</v>
      </c>
      <c r="G75" s="101">
        <v>200000</v>
      </c>
      <c r="H75" s="99"/>
      <c r="I75" s="96"/>
      <c r="J75" s="100" t="s">
        <v>703</v>
      </c>
    </row>
    <row r="76" spans="2:10" ht="27.6">
      <c r="B76" s="94" t="s">
        <v>882</v>
      </c>
      <c r="C76" s="95" t="s">
        <v>919</v>
      </c>
      <c r="D76" s="96" t="s">
        <v>889</v>
      </c>
      <c r="E76" s="97">
        <v>45184</v>
      </c>
      <c r="F76" s="98" t="s">
        <v>927</v>
      </c>
      <c r="G76" s="101">
        <v>750000</v>
      </c>
      <c r="H76" s="99"/>
      <c r="I76" s="96"/>
      <c r="J76" s="100" t="s">
        <v>703</v>
      </c>
    </row>
    <row r="77" spans="2:10" ht="27.6">
      <c r="B77" s="94" t="s">
        <v>882</v>
      </c>
      <c r="C77" s="95" t="s">
        <v>928</v>
      </c>
      <c r="D77" s="96" t="s">
        <v>889</v>
      </c>
      <c r="E77" s="97">
        <v>45196</v>
      </c>
      <c r="F77" s="98" t="s">
        <v>929</v>
      </c>
      <c r="G77" s="101">
        <v>295000</v>
      </c>
      <c r="H77" s="99"/>
      <c r="I77" s="96"/>
      <c r="J77" s="100" t="s">
        <v>703</v>
      </c>
    </row>
    <row r="78" spans="2:10" ht="41.4">
      <c r="B78" s="94" t="s">
        <v>882</v>
      </c>
      <c r="C78" s="95" t="s">
        <v>970</v>
      </c>
      <c r="D78" s="96" t="s">
        <v>889</v>
      </c>
      <c r="E78" s="97">
        <v>45211</v>
      </c>
      <c r="F78" s="98" t="s">
        <v>971</v>
      </c>
      <c r="G78" s="101">
        <v>900000</v>
      </c>
      <c r="H78" s="99"/>
      <c r="I78" s="96"/>
      <c r="J78" s="100" t="s">
        <v>703</v>
      </c>
    </row>
    <row r="79" spans="2:10" ht="27.6">
      <c r="B79" s="94" t="s">
        <v>882</v>
      </c>
      <c r="C79" s="95" t="s">
        <v>919</v>
      </c>
      <c r="D79" s="96" t="s">
        <v>889</v>
      </c>
      <c r="E79" s="97">
        <v>45225</v>
      </c>
      <c r="F79" s="98" t="s">
        <v>972</v>
      </c>
      <c r="G79" s="101">
        <v>750000</v>
      </c>
      <c r="H79" s="99"/>
      <c r="I79" s="96"/>
      <c r="J79" s="100" t="s">
        <v>703</v>
      </c>
    </row>
    <row r="80" spans="2:10" ht="27.6">
      <c r="B80" s="94" t="s">
        <v>882</v>
      </c>
      <c r="C80" s="95" t="s">
        <v>928</v>
      </c>
      <c r="D80" s="96" t="s">
        <v>889</v>
      </c>
      <c r="E80" s="97">
        <v>45230</v>
      </c>
      <c r="F80" s="98" t="s">
        <v>929</v>
      </c>
      <c r="G80" s="101">
        <v>295000</v>
      </c>
      <c r="H80" s="99"/>
      <c r="I80" s="96"/>
      <c r="J80" s="100" t="s">
        <v>703</v>
      </c>
    </row>
    <row r="81" spans="2:10" ht="27.6">
      <c r="B81" s="94" t="s">
        <v>882</v>
      </c>
      <c r="C81" s="95" t="s">
        <v>973</v>
      </c>
      <c r="D81" s="96" t="s">
        <v>889</v>
      </c>
      <c r="E81" s="97">
        <v>45231</v>
      </c>
      <c r="F81" s="98" t="s">
        <v>974</v>
      </c>
      <c r="G81" s="101">
        <v>300000</v>
      </c>
      <c r="H81" s="99"/>
      <c r="I81" s="96"/>
      <c r="J81" s="100" t="s">
        <v>703</v>
      </c>
    </row>
    <row r="82" spans="2:10" ht="27.6">
      <c r="B82" s="94" t="s">
        <v>882</v>
      </c>
      <c r="C82" s="95" t="s">
        <v>955</v>
      </c>
      <c r="D82" s="96" t="s">
        <v>889</v>
      </c>
      <c r="E82" s="97">
        <v>45240</v>
      </c>
      <c r="F82" s="98" t="s">
        <v>975</v>
      </c>
      <c r="G82" s="101">
        <v>300000</v>
      </c>
      <c r="H82" s="99"/>
      <c r="I82" s="96"/>
      <c r="J82" s="100" t="s">
        <v>703</v>
      </c>
    </row>
    <row r="83" spans="2:10" ht="27.6">
      <c r="B83" s="94" t="s">
        <v>882</v>
      </c>
      <c r="C83" s="95" t="s">
        <v>976</v>
      </c>
      <c r="D83" s="96" t="s">
        <v>889</v>
      </c>
      <c r="E83" s="97">
        <v>45244</v>
      </c>
      <c r="F83" s="98" t="s">
        <v>977</v>
      </c>
      <c r="G83" s="101">
        <v>100000</v>
      </c>
      <c r="H83" s="99"/>
      <c r="I83" s="96"/>
      <c r="J83" s="100" t="s">
        <v>703</v>
      </c>
    </row>
    <row r="84" spans="2:10" ht="27.6">
      <c r="B84" s="94" t="s">
        <v>882</v>
      </c>
      <c r="C84" s="95" t="s">
        <v>919</v>
      </c>
      <c r="D84" s="96" t="s">
        <v>889</v>
      </c>
      <c r="E84" s="97">
        <v>45247</v>
      </c>
      <c r="F84" s="98" t="s">
        <v>978</v>
      </c>
      <c r="G84" s="101">
        <v>750000</v>
      </c>
      <c r="H84" s="99"/>
      <c r="I84" s="96"/>
      <c r="J84" s="100" t="s">
        <v>703</v>
      </c>
    </row>
    <row r="85" spans="2:10" ht="27.6">
      <c r="B85" s="94" t="s">
        <v>882</v>
      </c>
      <c r="C85" s="95" t="s">
        <v>928</v>
      </c>
      <c r="D85" s="96" t="s">
        <v>889</v>
      </c>
      <c r="E85" s="97">
        <v>45259</v>
      </c>
      <c r="F85" s="98" t="s">
        <v>929</v>
      </c>
      <c r="G85" s="101">
        <v>295000</v>
      </c>
      <c r="H85" s="99"/>
      <c r="I85" s="96"/>
      <c r="J85" s="100" t="s">
        <v>703</v>
      </c>
    </row>
    <row r="86" spans="2:10" ht="27.6">
      <c r="B86" s="94" t="s">
        <v>882</v>
      </c>
      <c r="C86" s="95" t="s">
        <v>919</v>
      </c>
      <c r="D86" s="96" t="s">
        <v>889</v>
      </c>
      <c r="E86" s="97">
        <v>45272</v>
      </c>
      <c r="F86" s="98" t="s">
        <v>927</v>
      </c>
      <c r="G86" s="101">
        <v>750000</v>
      </c>
      <c r="H86" s="99"/>
      <c r="I86" s="96"/>
      <c r="J86" s="100" t="s">
        <v>703</v>
      </c>
    </row>
    <row r="87" spans="2:10" ht="27.6">
      <c r="B87" s="94" t="s">
        <v>882</v>
      </c>
      <c r="C87" s="95" t="s">
        <v>955</v>
      </c>
      <c r="D87" s="96" t="s">
        <v>889</v>
      </c>
      <c r="E87" s="97">
        <v>45289</v>
      </c>
      <c r="F87" s="98" t="s">
        <v>979</v>
      </c>
      <c r="G87" s="101">
        <v>574000</v>
      </c>
      <c r="H87" s="99"/>
      <c r="I87" s="96"/>
      <c r="J87" s="100" t="s">
        <v>703</v>
      </c>
    </row>
    <row r="88" spans="2:10" ht="27.6">
      <c r="B88" s="94" t="s">
        <v>882</v>
      </c>
      <c r="C88" s="95" t="s">
        <v>980</v>
      </c>
      <c r="D88" s="96" t="s">
        <v>889</v>
      </c>
      <c r="E88" s="97">
        <v>44944</v>
      </c>
      <c r="F88" s="98" t="s">
        <v>981</v>
      </c>
      <c r="G88" s="101">
        <v>861000</v>
      </c>
      <c r="H88" s="99"/>
      <c r="I88" s="96"/>
      <c r="J88" s="100" t="s">
        <v>703</v>
      </c>
    </row>
    <row r="89" spans="2:10" ht="27.6">
      <c r="B89" s="94" t="s">
        <v>882</v>
      </c>
      <c r="C89" s="95" t="s">
        <v>980</v>
      </c>
      <c r="D89" s="96" t="s">
        <v>889</v>
      </c>
      <c r="E89" s="97">
        <v>44977</v>
      </c>
      <c r="F89" s="98" t="s">
        <v>982</v>
      </c>
      <c r="G89" s="101">
        <v>816000</v>
      </c>
      <c r="H89" s="99"/>
      <c r="I89" s="96"/>
      <c r="J89" s="100" t="s">
        <v>703</v>
      </c>
    </row>
    <row r="90" spans="2:10" ht="27.6">
      <c r="B90" s="94" t="s">
        <v>882</v>
      </c>
      <c r="C90" s="95" t="s">
        <v>980</v>
      </c>
      <c r="D90" s="96" t="s">
        <v>889</v>
      </c>
      <c r="E90" s="97">
        <v>45001</v>
      </c>
      <c r="F90" s="98" t="s">
        <v>981</v>
      </c>
      <c r="G90" s="101">
        <v>861000</v>
      </c>
      <c r="H90" s="99"/>
      <c r="I90" s="96"/>
      <c r="J90" s="100" t="s">
        <v>703</v>
      </c>
    </row>
    <row r="91" spans="2:10" ht="27.6">
      <c r="B91" s="94" t="s">
        <v>882</v>
      </c>
      <c r="C91" s="95" t="s">
        <v>980</v>
      </c>
      <c r="D91" s="96" t="s">
        <v>889</v>
      </c>
      <c r="E91" s="97">
        <v>45030</v>
      </c>
      <c r="F91" s="98" t="s">
        <v>981</v>
      </c>
      <c r="G91" s="101">
        <v>846000</v>
      </c>
      <c r="H91" s="99"/>
      <c r="I91" s="96"/>
      <c r="J91" s="100" t="s">
        <v>703</v>
      </c>
    </row>
    <row r="92" spans="2:10" ht="27.6">
      <c r="B92" s="94" t="s">
        <v>882</v>
      </c>
      <c r="C92" s="95" t="s">
        <v>980</v>
      </c>
      <c r="D92" s="96" t="s">
        <v>889</v>
      </c>
      <c r="E92" s="97">
        <v>45062</v>
      </c>
      <c r="F92" s="98" t="s">
        <v>983</v>
      </c>
      <c r="G92" s="101">
        <v>861000</v>
      </c>
      <c r="H92" s="99"/>
      <c r="I92" s="96"/>
      <c r="J92" s="100" t="s">
        <v>703</v>
      </c>
    </row>
    <row r="93" spans="2:10" ht="27.6">
      <c r="B93" s="94" t="s">
        <v>882</v>
      </c>
      <c r="C93" s="95" t="s">
        <v>980</v>
      </c>
      <c r="D93" s="96" t="s">
        <v>889</v>
      </c>
      <c r="E93" s="97">
        <v>45092</v>
      </c>
      <c r="F93" s="98" t="s">
        <v>984</v>
      </c>
      <c r="G93" s="101">
        <v>846000</v>
      </c>
      <c r="H93" s="99"/>
      <c r="I93" s="96"/>
      <c r="J93" s="100" t="s">
        <v>703</v>
      </c>
    </row>
    <row r="94" spans="2:10" ht="27.6">
      <c r="B94" s="94" t="s">
        <v>882</v>
      </c>
      <c r="C94" s="95" t="s">
        <v>980</v>
      </c>
      <c r="D94" s="96" t="s">
        <v>889</v>
      </c>
      <c r="E94" s="97">
        <v>45127</v>
      </c>
      <c r="F94" s="98" t="s">
        <v>985</v>
      </c>
      <c r="G94" s="101">
        <v>861000</v>
      </c>
      <c r="H94" s="99"/>
      <c r="I94" s="96"/>
      <c r="J94" s="100" t="s">
        <v>703</v>
      </c>
    </row>
    <row r="95" spans="2:10" ht="27.6">
      <c r="B95" s="94" t="s">
        <v>882</v>
      </c>
      <c r="C95" s="95" t="s">
        <v>980</v>
      </c>
      <c r="D95" s="96" t="s">
        <v>889</v>
      </c>
      <c r="E95" s="97">
        <v>45154</v>
      </c>
      <c r="F95" s="98" t="s">
        <v>986</v>
      </c>
      <c r="G95" s="101">
        <v>861000</v>
      </c>
      <c r="H95" s="99"/>
      <c r="I95" s="96"/>
      <c r="J95" s="100" t="s">
        <v>703</v>
      </c>
    </row>
    <row r="96" spans="2:10" ht="27.6">
      <c r="B96" s="94" t="s">
        <v>882</v>
      </c>
      <c r="C96" s="95" t="s">
        <v>980</v>
      </c>
      <c r="D96" s="96" t="s">
        <v>889</v>
      </c>
      <c r="E96" s="97">
        <v>45184</v>
      </c>
      <c r="F96" s="98" t="s">
        <v>987</v>
      </c>
      <c r="G96" s="101">
        <v>846000</v>
      </c>
      <c r="H96" s="99"/>
      <c r="I96" s="96"/>
      <c r="J96" s="100" t="s">
        <v>703</v>
      </c>
    </row>
    <row r="97" spans="2:10" ht="27.6">
      <c r="B97" s="94" t="s">
        <v>882</v>
      </c>
      <c r="C97" s="95" t="s">
        <v>980</v>
      </c>
      <c r="D97" s="96" t="s">
        <v>889</v>
      </c>
      <c r="E97" s="97">
        <v>45225</v>
      </c>
      <c r="F97" s="98" t="s">
        <v>988</v>
      </c>
      <c r="G97" s="101">
        <v>865000</v>
      </c>
      <c r="H97" s="99"/>
      <c r="I97" s="96"/>
      <c r="J97" s="100" t="s">
        <v>703</v>
      </c>
    </row>
    <row r="98" spans="2:10" ht="27.6">
      <c r="B98" s="94" t="s">
        <v>882</v>
      </c>
      <c r="C98" s="95" t="s">
        <v>980</v>
      </c>
      <c r="D98" s="96" t="s">
        <v>889</v>
      </c>
      <c r="E98" s="97">
        <v>45247</v>
      </c>
      <c r="F98" s="98" t="s">
        <v>989</v>
      </c>
      <c r="G98" s="101">
        <v>846000</v>
      </c>
      <c r="H98" s="99"/>
      <c r="I98" s="96"/>
      <c r="J98" s="100" t="s">
        <v>703</v>
      </c>
    </row>
    <row r="99" spans="2:10" ht="27.6">
      <c r="B99" s="94" t="s">
        <v>882</v>
      </c>
      <c r="C99" s="95" t="s">
        <v>980</v>
      </c>
      <c r="D99" s="96" t="s">
        <v>889</v>
      </c>
      <c r="E99" s="97">
        <v>45272</v>
      </c>
      <c r="F99" s="98" t="s">
        <v>990</v>
      </c>
      <c r="G99" s="101">
        <v>861000</v>
      </c>
      <c r="H99" s="99"/>
      <c r="I99" s="96"/>
      <c r="J99" s="100" t="s">
        <v>703</v>
      </c>
    </row>
    <row r="100" spans="2:10" ht="41.4">
      <c r="B100" s="94" t="s">
        <v>882</v>
      </c>
      <c r="C100" s="95" t="s">
        <v>913</v>
      </c>
      <c r="D100" s="96" t="s">
        <v>889</v>
      </c>
      <c r="E100" s="97"/>
      <c r="F100" s="98" t="s">
        <v>991</v>
      </c>
      <c r="G100" s="101"/>
      <c r="H100" s="99">
        <v>19405750</v>
      </c>
      <c r="I100" s="96"/>
      <c r="J100" s="100" t="s">
        <v>703</v>
      </c>
    </row>
    <row r="101" spans="2:10" ht="27.6">
      <c r="B101" s="94" t="s">
        <v>882</v>
      </c>
      <c r="C101" s="95" t="s">
        <v>919</v>
      </c>
      <c r="D101" s="96" t="s">
        <v>889</v>
      </c>
      <c r="E101" s="97"/>
      <c r="F101" s="98" t="s">
        <v>992</v>
      </c>
      <c r="G101" s="101"/>
      <c r="H101" s="99">
        <v>5880000</v>
      </c>
      <c r="I101" s="96"/>
      <c r="J101" s="100" t="s">
        <v>703</v>
      </c>
    </row>
    <row r="102" spans="2:10" ht="27.6">
      <c r="B102" s="94" t="s">
        <v>882</v>
      </c>
      <c r="C102" s="95" t="s">
        <v>919</v>
      </c>
      <c r="D102" s="96" t="s">
        <v>889</v>
      </c>
      <c r="E102" s="97"/>
      <c r="F102" s="98" t="s">
        <v>993</v>
      </c>
      <c r="G102" s="101"/>
      <c r="H102" s="99">
        <v>18000000</v>
      </c>
      <c r="I102" s="96"/>
      <c r="J102" s="100" t="s">
        <v>703</v>
      </c>
    </row>
    <row r="103" spans="2:10" ht="27.6">
      <c r="B103" s="94" t="s">
        <v>882</v>
      </c>
      <c r="C103" s="95" t="s">
        <v>994</v>
      </c>
      <c r="D103" s="96" t="s">
        <v>995</v>
      </c>
      <c r="E103" s="97"/>
      <c r="F103" s="98" t="s">
        <v>996</v>
      </c>
      <c r="G103" s="101">
        <v>28475243</v>
      </c>
      <c r="H103" s="99"/>
      <c r="I103" s="96"/>
      <c r="J103" s="100" t="s">
        <v>703</v>
      </c>
    </row>
    <row r="104" spans="2:10" ht="27.6">
      <c r="B104" s="94" t="s">
        <v>882</v>
      </c>
      <c r="C104" s="95" t="s">
        <v>980</v>
      </c>
      <c r="D104" s="96" t="s">
        <v>889</v>
      </c>
      <c r="E104" s="97"/>
      <c r="F104" s="98" t="s">
        <v>997</v>
      </c>
      <c r="G104" s="101"/>
      <c r="H104" s="99">
        <v>1606896</v>
      </c>
      <c r="I104" s="96"/>
      <c r="J104" s="100" t="s">
        <v>703</v>
      </c>
    </row>
    <row r="105" spans="2:10" ht="27.6">
      <c r="B105" s="94" t="s">
        <v>882</v>
      </c>
      <c r="C105" s="95" t="s">
        <v>998</v>
      </c>
      <c r="D105" s="96" t="s">
        <v>999</v>
      </c>
      <c r="E105" s="97">
        <v>44942</v>
      </c>
      <c r="F105" s="98" t="s">
        <v>1000</v>
      </c>
      <c r="G105" s="101">
        <v>6592900</v>
      </c>
      <c r="H105" s="99"/>
      <c r="I105" s="96"/>
      <c r="J105" s="100" t="s">
        <v>722</v>
      </c>
    </row>
    <row r="106" spans="2:10" ht="27.6">
      <c r="B106" s="94" t="s">
        <v>882</v>
      </c>
      <c r="C106" s="95" t="s">
        <v>998</v>
      </c>
      <c r="D106" s="96" t="s">
        <v>999</v>
      </c>
      <c r="E106" s="97">
        <v>45251</v>
      </c>
      <c r="F106" s="98" t="s">
        <v>1001</v>
      </c>
      <c r="G106" s="101">
        <v>6594900</v>
      </c>
      <c r="H106" s="99" t="s">
        <v>1002</v>
      </c>
      <c r="I106" s="96"/>
      <c r="J106" s="100" t="s">
        <v>722</v>
      </c>
    </row>
    <row r="107" spans="2:10" ht="27.6">
      <c r="B107" s="94" t="s">
        <v>882</v>
      </c>
      <c r="C107" s="95"/>
      <c r="D107" s="96"/>
      <c r="E107" s="97">
        <v>45237</v>
      </c>
      <c r="F107" s="98" t="s">
        <v>1003</v>
      </c>
      <c r="G107" s="101">
        <v>74287238</v>
      </c>
      <c r="H107" s="99"/>
      <c r="I107" s="96" t="s">
        <v>862</v>
      </c>
      <c r="J107" s="100" t="s">
        <v>825</v>
      </c>
    </row>
    <row r="108" spans="2:10" ht="27.6">
      <c r="B108" s="94" t="s">
        <v>882</v>
      </c>
      <c r="C108" s="95"/>
      <c r="D108" s="96"/>
      <c r="E108" s="97">
        <v>45014</v>
      </c>
      <c r="F108" s="98" t="s">
        <v>1004</v>
      </c>
      <c r="G108" s="101">
        <v>61593006</v>
      </c>
      <c r="H108" s="99"/>
      <c r="I108" s="96" t="s">
        <v>862</v>
      </c>
      <c r="J108" s="100" t="s">
        <v>825</v>
      </c>
    </row>
    <row r="109" spans="2:10" ht="27.6">
      <c r="B109" s="94" t="s">
        <v>882</v>
      </c>
      <c r="C109" s="95"/>
      <c r="D109" s="96"/>
      <c r="E109" s="97">
        <v>45194</v>
      </c>
      <c r="F109" s="98" t="s">
        <v>1005</v>
      </c>
      <c r="G109" s="101">
        <v>53975803</v>
      </c>
      <c r="H109" s="99"/>
      <c r="I109" s="96" t="s">
        <v>862</v>
      </c>
      <c r="J109" s="100" t="s">
        <v>825</v>
      </c>
    </row>
    <row r="110" spans="2:10" ht="27.6">
      <c r="B110" s="94" t="s">
        <v>882</v>
      </c>
      <c r="C110" s="95"/>
      <c r="D110" s="96"/>
      <c r="E110" s="97">
        <v>45076</v>
      </c>
      <c r="F110" s="98" t="s">
        <v>1006</v>
      </c>
      <c r="G110" s="101">
        <v>33098815</v>
      </c>
      <c r="H110" s="99"/>
      <c r="I110" s="96" t="s">
        <v>862</v>
      </c>
      <c r="J110" s="100" t="s">
        <v>825</v>
      </c>
    </row>
    <row r="111" spans="2:10" ht="27.6">
      <c r="B111" s="94" t="s">
        <v>882</v>
      </c>
      <c r="C111" s="95"/>
      <c r="D111" s="96"/>
      <c r="E111" s="97">
        <v>45194</v>
      </c>
      <c r="F111" s="98" t="s">
        <v>1007</v>
      </c>
      <c r="G111" s="101">
        <v>27551453</v>
      </c>
      <c r="H111" s="99"/>
      <c r="I111" s="96" t="s">
        <v>862</v>
      </c>
      <c r="J111" s="100" t="s">
        <v>825</v>
      </c>
    </row>
    <row r="112" spans="2:10" ht="27.6">
      <c r="B112" s="94" t="s">
        <v>882</v>
      </c>
      <c r="C112" s="95"/>
      <c r="D112" s="96"/>
      <c r="E112" s="97">
        <v>45078</v>
      </c>
      <c r="F112" s="98" t="s">
        <v>1008</v>
      </c>
      <c r="G112" s="101">
        <v>21520000</v>
      </c>
      <c r="H112" s="99"/>
      <c r="I112" s="96" t="s">
        <v>862</v>
      </c>
      <c r="J112" s="100" t="s">
        <v>825</v>
      </c>
    </row>
    <row r="113" spans="2:10" ht="27.6">
      <c r="B113" s="94" t="s">
        <v>882</v>
      </c>
      <c r="C113" s="95"/>
      <c r="D113" s="96"/>
      <c r="E113" s="97">
        <v>45194</v>
      </c>
      <c r="F113" s="98" t="s">
        <v>1009</v>
      </c>
      <c r="G113" s="101">
        <v>14529049</v>
      </c>
      <c r="H113" s="99"/>
      <c r="I113" s="96" t="s">
        <v>862</v>
      </c>
      <c r="J113" s="100" t="s">
        <v>825</v>
      </c>
    </row>
    <row r="114" spans="2:10" ht="27.6">
      <c r="B114" s="94" t="s">
        <v>882</v>
      </c>
      <c r="C114" s="95"/>
      <c r="D114" s="96"/>
      <c r="E114" s="97">
        <v>45286</v>
      </c>
      <c r="F114" s="98" t="s">
        <v>1010</v>
      </c>
      <c r="G114" s="101">
        <v>13338870</v>
      </c>
      <c r="H114" s="99"/>
      <c r="I114" s="96" t="s">
        <v>862</v>
      </c>
      <c r="J114" s="100" t="s">
        <v>825</v>
      </c>
    </row>
    <row r="115" spans="2:10" ht="27.6">
      <c r="B115" s="94" t="s">
        <v>882</v>
      </c>
      <c r="C115" s="95"/>
      <c r="D115" s="96"/>
      <c r="E115" s="97">
        <v>45029</v>
      </c>
      <c r="F115" s="98" t="s">
        <v>1011</v>
      </c>
      <c r="G115" s="101">
        <v>11441610</v>
      </c>
      <c r="H115" s="99"/>
      <c r="I115" s="96" t="s">
        <v>862</v>
      </c>
      <c r="J115" s="100" t="s">
        <v>825</v>
      </c>
    </row>
    <row r="116" spans="2:10" ht="27.6">
      <c r="B116" s="94" t="s">
        <v>882</v>
      </c>
      <c r="C116" s="95"/>
      <c r="D116" s="96"/>
      <c r="E116" s="97">
        <v>45078</v>
      </c>
      <c r="F116" s="98" t="s">
        <v>1012</v>
      </c>
      <c r="G116" s="101">
        <v>10780000</v>
      </c>
      <c r="H116" s="99"/>
      <c r="I116" s="96" t="s">
        <v>862</v>
      </c>
      <c r="J116" s="100" t="s">
        <v>825</v>
      </c>
    </row>
    <row r="117" spans="2:10" ht="27.6">
      <c r="B117" s="94" t="s">
        <v>882</v>
      </c>
      <c r="C117" s="95"/>
      <c r="D117" s="96"/>
      <c r="E117" s="97">
        <v>45048</v>
      </c>
      <c r="F117" s="98" t="s">
        <v>1013</v>
      </c>
      <c r="G117" s="101">
        <v>10143493</v>
      </c>
      <c r="H117" s="99"/>
      <c r="I117" s="96" t="s">
        <v>862</v>
      </c>
      <c r="J117" s="100" t="s">
        <v>825</v>
      </c>
    </row>
    <row r="118" spans="2:10" ht="27.6">
      <c r="B118" s="94" t="s">
        <v>882</v>
      </c>
      <c r="C118" s="95"/>
      <c r="D118" s="96"/>
      <c r="E118" s="97">
        <v>45286</v>
      </c>
      <c r="F118" s="98" t="s">
        <v>1014</v>
      </c>
      <c r="G118" s="101">
        <v>8867900</v>
      </c>
      <c r="H118" s="99"/>
      <c r="I118" s="96" t="s">
        <v>862</v>
      </c>
      <c r="J118" s="100" t="s">
        <v>825</v>
      </c>
    </row>
    <row r="119" spans="2:10" ht="27.6">
      <c r="B119" s="94" t="s">
        <v>882</v>
      </c>
      <c r="C119" s="95"/>
      <c r="D119" s="96"/>
      <c r="E119" s="97">
        <v>45048</v>
      </c>
      <c r="F119" s="98" t="s">
        <v>1015</v>
      </c>
      <c r="G119" s="101">
        <v>8702050</v>
      </c>
      <c r="H119" s="99"/>
      <c r="I119" s="96" t="s">
        <v>862</v>
      </c>
      <c r="J119" s="100" t="s">
        <v>825</v>
      </c>
    </row>
    <row r="120" spans="2:10" ht="27.6">
      <c r="B120" s="94" t="s">
        <v>882</v>
      </c>
      <c r="C120" s="95"/>
      <c r="D120" s="96"/>
      <c r="E120" s="97">
        <v>44971</v>
      </c>
      <c r="F120" s="98" t="s">
        <v>1016</v>
      </c>
      <c r="G120" s="101">
        <v>8702050</v>
      </c>
      <c r="H120" s="99"/>
      <c r="I120" s="96" t="s">
        <v>862</v>
      </c>
      <c r="J120" s="100" t="s">
        <v>825</v>
      </c>
    </row>
    <row r="121" spans="2:10" ht="27.6">
      <c r="B121" s="94" t="s">
        <v>882</v>
      </c>
      <c r="C121" s="95"/>
      <c r="D121" s="96"/>
      <c r="E121" s="97">
        <v>44978</v>
      </c>
      <c r="F121" s="98" t="s">
        <v>1017</v>
      </c>
      <c r="G121" s="101">
        <v>8702050</v>
      </c>
      <c r="H121" s="99"/>
      <c r="I121" s="96" t="s">
        <v>862</v>
      </c>
      <c r="J121" s="100" t="s">
        <v>825</v>
      </c>
    </row>
    <row r="122" spans="2:10" ht="27.6">
      <c r="B122" s="94" t="s">
        <v>882</v>
      </c>
      <c r="C122" s="95"/>
      <c r="D122" s="96"/>
      <c r="E122" s="97">
        <v>45250</v>
      </c>
      <c r="F122" s="98" t="s">
        <v>1018</v>
      </c>
      <c r="G122" s="101">
        <v>8237500</v>
      </c>
      <c r="H122" s="99"/>
      <c r="I122" s="96" t="s">
        <v>862</v>
      </c>
      <c r="J122" s="100" t="s">
        <v>825</v>
      </c>
    </row>
    <row r="123" spans="2:10" ht="27.6">
      <c r="B123" s="94" t="s">
        <v>882</v>
      </c>
      <c r="C123" s="95"/>
      <c r="D123" s="96"/>
      <c r="E123" s="97">
        <v>45087</v>
      </c>
      <c r="F123" s="98" t="s">
        <v>1006</v>
      </c>
      <c r="G123" s="101">
        <v>5957787</v>
      </c>
      <c r="H123" s="99"/>
      <c r="I123" s="96" t="s">
        <v>862</v>
      </c>
      <c r="J123" s="100" t="s">
        <v>825</v>
      </c>
    </row>
    <row r="124" spans="2:10" ht="27.6">
      <c r="B124" s="94" t="s">
        <v>882</v>
      </c>
      <c r="C124" s="95"/>
      <c r="D124" s="96"/>
      <c r="E124" s="97">
        <v>45089</v>
      </c>
      <c r="F124" s="98" t="s">
        <v>1008</v>
      </c>
      <c r="G124" s="101">
        <v>3873600</v>
      </c>
      <c r="H124" s="99"/>
      <c r="I124" s="96" t="s">
        <v>862</v>
      </c>
      <c r="J124" s="100" t="s">
        <v>825</v>
      </c>
    </row>
    <row r="125" spans="2:10" ht="27.6">
      <c r="B125" s="94" t="s">
        <v>882</v>
      </c>
      <c r="C125" s="95"/>
      <c r="D125" s="96"/>
      <c r="E125" s="97">
        <v>45129</v>
      </c>
      <c r="F125" s="98" t="s">
        <v>1019</v>
      </c>
      <c r="G125" s="101">
        <v>3622000</v>
      </c>
      <c r="H125" s="99"/>
      <c r="I125" s="96" t="s">
        <v>862</v>
      </c>
      <c r="J125" s="100" t="s">
        <v>825</v>
      </c>
    </row>
    <row r="126" spans="2:10" ht="27.6">
      <c r="B126" s="94" t="s">
        <v>882</v>
      </c>
      <c r="C126" s="95"/>
      <c r="D126" s="96"/>
      <c r="E126" s="97">
        <v>45238</v>
      </c>
      <c r="F126" s="98" t="s">
        <v>1020</v>
      </c>
      <c r="G126" s="101">
        <v>3000000</v>
      </c>
      <c r="H126" s="99"/>
      <c r="I126" s="96" t="s">
        <v>862</v>
      </c>
      <c r="J126" s="100" t="s">
        <v>825</v>
      </c>
    </row>
    <row r="127" spans="2:10" ht="27.6">
      <c r="B127" s="94" t="s">
        <v>882</v>
      </c>
      <c r="C127" s="95"/>
      <c r="D127" s="96"/>
      <c r="E127" s="97">
        <v>45202</v>
      </c>
      <c r="F127" s="98" t="s">
        <v>1021</v>
      </c>
      <c r="G127" s="101">
        <v>2890000</v>
      </c>
      <c r="H127" s="99"/>
      <c r="I127" s="96" t="s">
        <v>862</v>
      </c>
      <c r="J127" s="100" t="s">
        <v>825</v>
      </c>
    </row>
    <row r="128" spans="2:10" ht="27.6">
      <c r="B128" s="94" t="s">
        <v>882</v>
      </c>
      <c r="C128" s="95"/>
      <c r="D128" s="96"/>
      <c r="E128" s="97">
        <v>45194</v>
      </c>
      <c r="F128" s="98" t="s">
        <v>1009</v>
      </c>
      <c r="G128" s="101">
        <v>2615228</v>
      </c>
      <c r="H128" s="99"/>
      <c r="I128" s="96" t="s">
        <v>862</v>
      </c>
      <c r="J128" s="100" t="s">
        <v>825</v>
      </c>
    </row>
    <row r="129" spans="2:10" ht="27.6">
      <c r="B129" s="94" t="s">
        <v>882</v>
      </c>
      <c r="C129" s="95"/>
      <c r="D129" s="96"/>
      <c r="E129" s="97">
        <v>45014</v>
      </c>
      <c r="F129" s="98" t="s">
        <v>1022</v>
      </c>
      <c r="G129" s="101">
        <v>2831502</v>
      </c>
      <c r="H129" s="99"/>
      <c r="I129" s="96" t="s">
        <v>862</v>
      </c>
      <c r="J129" s="100" t="s">
        <v>825</v>
      </c>
    </row>
    <row r="130" spans="2:10" ht="27.6">
      <c r="B130" s="94" t="s">
        <v>882</v>
      </c>
      <c r="C130" s="95"/>
      <c r="D130" s="96"/>
      <c r="E130" s="97">
        <v>45261</v>
      </c>
      <c r="F130" s="98" t="s">
        <v>1023</v>
      </c>
      <c r="G130" s="101">
        <v>2425000</v>
      </c>
      <c r="H130" s="99"/>
      <c r="I130" s="96" t="s">
        <v>862</v>
      </c>
      <c r="J130" s="100" t="s">
        <v>825</v>
      </c>
    </row>
    <row r="131" spans="2:10" ht="27.6">
      <c r="B131" s="94" t="s">
        <v>882</v>
      </c>
      <c r="C131" s="95"/>
      <c r="D131" s="96"/>
      <c r="E131" s="97">
        <v>45289</v>
      </c>
      <c r="F131" s="98" t="s">
        <v>1010</v>
      </c>
      <c r="G131" s="101">
        <v>2400997</v>
      </c>
      <c r="H131" s="99"/>
      <c r="I131" s="96" t="s">
        <v>862</v>
      </c>
      <c r="J131" s="100" t="s">
        <v>825</v>
      </c>
    </row>
    <row r="132" spans="2:10" ht="27.6">
      <c r="B132" s="94" t="s">
        <v>882</v>
      </c>
      <c r="C132" s="95"/>
      <c r="D132" s="96"/>
      <c r="E132" s="97">
        <v>45030</v>
      </c>
      <c r="F132" s="98" t="s">
        <v>1011</v>
      </c>
      <c r="G132" s="101">
        <v>2059490</v>
      </c>
      <c r="H132" s="99"/>
      <c r="I132" s="96" t="s">
        <v>862</v>
      </c>
      <c r="J132" s="100" t="s">
        <v>825</v>
      </c>
    </row>
    <row r="133" spans="2:10" ht="27.6">
      <c r="B133" s="94" t="s">
        <v>882</v>
      </c>
      <c r="C133" s="95"/>
      <c r="D133" s="96"/>
      <c r="E133" s="97">
        <v>45089</v>
      </c>
      <c r="F133" s="98" t="s">
        <v>1012</v>
      </c>
      <c r="G133" s="101">
        <v>1940400</v>
      </c>
      <c r="H133" s="99"/>
      <c r="I133" s="96" t="s">
        <v>862</v>
      </c>
      <c r="J133" s="100" t="s">
        <v>825</v>
      </c>
    </row>
    <row r="134" spans="2:10" ht="27.6">
      <c r="B134" s="94" t="s">
        <v>882</v>
      </c>
      <c r="C134" s="95"/>
      <c r="D134" s="96"/>
      <c r="E134" s="97">
        <v>45289</v>
      </c>
      <c r="F134" s="98" t="s">
        <v>1014</v>
      </c>
      <c r="G134" s="101">
        <v>1596222</v>
      </c>
      <c r="H134" s="99"/>
      <c r="I134" s="96" t="s">
        <v>862</v>
      </c>
      <c r="J134" s="100" t="s">
        <v>825</v>
      </c>
    </row>
    <row r="135" spans="2:10" ht="27.6">
      <c r="B135" s="94" t="s">
        <v>882</v>
      </c>
      <c r="C135" s="95"/>
      <c r="D135" s="96"/>
      <c r="E135" s="97">
        <v>45154</v>
      </c>
      <c r="F135" s="98" t="s">
        <v>1024</v>
      </c>
      <c r="G135" s="101">
        <v>1050000</v>
      </c>
      <c r="H135" s="99"/>
      <c r="I135" s="96" t="s">
        <v>862</v>
      </c>
      <c r="J135" s="100" t="s">
        <v>825</v>
      </c>
    </row>
    <row r="136" spans="2:10" ht="27.6">
      <c r="B136" s="94" t="s">
        <v>882</v>
      </c>
      <c r="C136" s="95"/>
      <c r="D136" s="96"/>
      <c r="E136" s="97">
        <v>45147</v>
      </c>
      <c r="F136" s="98" t="s">
        <v>1019</v>
      </c>
      <c r="G136" s="101">
        <v>651960</v>
      </c>
      <c r="H136" s="99"/>
      <c r="I136" s="96" t="s">
        <v>862</v>
      </c>
      <c r="J136" s="100" t="s">
        <v>825</v>
      </c>
    </row>
    <row r="137" spans="2:10" ht="27.6">
      <c r="B137" s="94" t="s">
        <v>882</v>
      </c>
      <c r="C137" s="95"/>
      <c r="D137" s="96"/>
      <c r="E137" s="97">
        <v>45205</v>
      </c>
      <c r="F137" s="98" t="s">
        <v>1025</v>
      </c>
      <c r="G137" s="101">
        <v>625000</v>
      </c>
      <c r="H137" s="99"/>
      <c r="I137" s="96" t="s">
        <v>862</v>
      </c>
      <c r="J137" s="100" t="s">
        <v>825</v>
      </c>
    </row>
    <row r="138" spans="2:10" ht="27.6">
      <c r="B138" s="94" t="s">
        <v>882</v>
      </c>
      <c r="C138" s="95"/>
      <c r="D138" s="96"/>
      <c r="E138" s="97">
        <v>45194</v>
      </c>
      <c r="F138" s="98" t="s">
        <v>1026</v>
      </c>
      <c r="G138" s="101">
        <v>535203</v>
      </c>
      <c r="H138" s="99"/>
      <c r="I138" s="96" t="s">
        <v>862</v>
      </c>
      <c r="J138" s="100" t="s">
        <v>825</v>
      </c>
    </row>
    <row r="139" spans="2:10" ht="27.6">
      <c r="B139" s="94" t="s">
        <v>882</v>
      </c>
      <c r="C139" s="95"/>
      <c r="D139" s="96"/>
      <c r="E139" s="97">
        <v>45194</v>
      </c>
      <c r="F139" s="98" t="s">
        <v>1027</v>
      </c>
      <c r="G139" s="101">
        <v>527977</v>
      </c>
      <c r="H139" s="99"/>
      <c r="I139" s="96" t="s">
        <v>862</v>
      </c>
      <c r="J139" s="100" t="s">
        <v>825</v>
      </c>
    </row>
    <row r="140" spans="2:10" ht="27.6">
      <c r="B140" s="94" t="s">
        <v>882</v>
      </c>
      <c r="C140" s="95"/>
      <c r="D140" s="96"/>
      <c r="E140" s="97">
        <v>44942</v>
      </c>
      <c r="F140" s="98" t="s">
        <v>1028</v>
      </c>
      <c r="G140" s="101">
        <v>510000</v>
      </c>
      <c r="H140" s="99"/>
      <c r="I140" s="96" t="s">
        <v>862</v>
      </c>
      <c r="J140" s="100" t="s">
        <v>825</v>
      </c>
    </row>
    <row r="141" spans="2:10" ht="27.6">
      <c r="B141" s="94" t="s">
        <v>882</v>
      </c>
      <c r="C141" s="95"/>
      <c r="D141" s="96"/>
      <c r="E141" s="97">
        <v>45210</v>
      </c>
      <c r="F141" s="98" t="s">
        <v>1021</v>
      </c>
      <c r="G141" s="101">
        <v>520200</v>
      </c>
      <c r="H141" s="99"/>
      <c r="I141" s="96" t="s">
        <v>862</v>
      </c>
      <c r="J141" s="100" t="s">
        <v>825</v>
      </c>
    </row>
    <row r="142" spans="2:10" ht="27.6">
      <c r="B142" s="94" t="s">
        <v>882</v>
      </c>
      <c r="C142" s="95"/>
      <c r="D142" s="96"/>
      <c r="E142" s="97">
        <v>45264</v>
      </c>
      <c r="F142" s="98" t="s">
        <v>1029</v>
      </c>
      <c r="G142" s="101">
        <v>450000</v>
      </c>
      <c r="H142" s="99"/>
      <c r="I142" s="96" t="s">
        <v>862</v>
      </c>
      <c r="J142" s="100" t="s">
        <v>825</v>
      </c>
    </row>
    <row r="143" spans="2:10" ht="27.6">
      <c r="B143" s="94" t="s">
        <v>882</v>
      </c>
      <c r="C143" s="95"/>
      <c r="D143" s="96"/>
      <c r="E143" s="97">
        <v>45219</v>
      </c>
      <c r="F143" s="98" t="s">
        <v>1025</v>
      </c>
      <c r="G143" s="101">
        <v>112500</v>
      </c>
      <c r="H143" s="99"/>
      <c r="I143" s="96" t="s">
        <v>862</v>
      </c>
      <c r="J143" s="100" t="s">
        <v>825</v>
      </c>
    </row>
    <row r="144" spans="2:10" ht="27.6">
      <c r="B144" s="94" t="s">
        <v>882</v>
      </c>
      <c r="C144" s="95"/>
      <c r="D144" s="96"/>
      <c r="E144" s="97">
        <v>45268</v>
      </c>
      <c r="F144" s="98" t="s">
        <v>1029</v>
      </c>
      <c r="G144" s="101">
        <v>81000</v>
      </c>
      <c r="H144" s="99"/>
      <c r="I144" s="96" t="s">
        <v>862</v>
      </c>
      <c r="J144" s="100" t="s">
        <v>825</v>
      </c>
    </row>
    <row r="145" spans="2:10" ht="27.6">
      <c r="B145" s="94" t="s">
        <v>882</v>
      </c>
      <c r="C145" s="95"/>
      <c r="D145" s="96"/>
      <c r="E145" s="97">
        <v>45194</v>
      </c>
      <c r="F145" s="98" t="s">
        <v>1030</v>
      </c>
      <c r="G145" s="101">
        <v>57091888</v>
      </c>
      <c r="H145" s="99"/>
      <c r="I145" s="96" t="s">
        <v>862</v>
      </c>
      <c r="J145" s="100" t="s">
        <v>825</v>
      </c>
    </row>
    <row r="146" spans="2:10" ht="27.6">
      <c r="B146" s="94" t="s">
        <v>882</v>
      </c>
      <c r="C146" s="95"/>
      <c r="D146" s="96"/>
      <c r="E146" s="97">
        <v>45194</v>
      </c>
      <c r="F146" s="98" t="s">
        <v>1030</v>
      </c>
      <c r="G146" s="101">
        <v>10276538</v>
      </c>
      <c r="H146" s="99"/>
      <c r="I146" s="96" t="s">
        <v>862</v>
      </c>
      <c r="J146" s="100" t="s">
        <v>825</v>
      </c>
    </row>
    <row r="147" spans="2:10" ht="27.6">
      <c r="B147" s="94" t="s">
        <v>882</v>
      </c>
      <c r="C147" s="95"/>
      <c r="D147" s="96"/>
      <c r="E147" s="97">
        <v>45232</v>
      </c>
      <c r="F147" s="98" t="s">
        <v>1031</v>
      </c>
      <c r="G147" s="101">
        <v>4995000</v>
      </c>
      <c r="H147" s="99"/>
      <c r="I147" s="96" t="s">
        <v>862</v>
      </c>
      <c r="J147" s="100" t="s">
        <v>825</v>
      </c>
    </row>
    <row r="148" spans="2:10" ht="27.6">
      <c r="B148" s="94" t="s">
        <v>882</v>
      </c>
      <c r="C148" s="95"/>
      <c r="D148" s="96"/>
      <c r="E148" s="97">
        <v>45232</v>
      </c>
      <c r="F148" s="98" t="s">
        <v>1032</v>
      </c>
      <c r="G148" s="101">
        <v>4745250</v>
      </c>
      <c r="H148" s="99"/>
      <c r="I148" s="96" t="s">
        <v>862</v>
      </c>
      <c r="J148" s="100" t="s">
        <v>825</v>
      </c>
    </row>
    <row r="149" spans="2:10" ht="27.6">
      <c r="B149" s="94" t="s">
        <v>882</v>
      </c>
      <c r="C149" s="95"/>
      <c r="D149" s="96"/>
      <c r="E149" s="97">
        <v>44935</v>
      </c>
      <c r="F149" s="98" t="s">
        <v>1033</v>
      </c>
      <c r="G149" s="101">
        <v>3319919</v>
      </c>
      <c r="H149" s="99"/>
      <c r="I149" s="96" t="s">
        <v>862</v>
      </c>
      <c r="J149" s="100" t="s">
        <v>825</v>
      </c>
    </row>
    <row r="150" spans="2:10" ht="27.6">
      <c r="B150" s="94" t="s">
        <v>882</v>
      </c>
      <c r="C150" s="95"/>
      <c r="D150" s="96"/>
      <c r="E150" s="97">
        <v>44935</v>
      </c>
      <c r="F150" s="98" t="s">
        <v>1034</v>
      </c>
      <c r="G150" s="101">
        <v>3272981</v>
      </c>
      <c r="H150" s="99"/>
      <c r="I150" s="96" t="s">
        <v>862</v>
      </c>
      <c r="J150" s="100" t="s">
        <v>825</v>
      </c>
    </row>
    <row r="151" spans="2:10" ht="27.6">
      <c r="B151" s="94" t="s">
        <v>882</v>
      </c>
      <c r="C151" s="95"/>
      <c r="D151" s="96"/>
      <c r="E151" s="97">
        <v>44935</v>
      </c>
      <c r="F151" s="98" t="s">
        <v>1035</v>
      </c>
      <c r="G151" s="101">
        <v>3271346</v>
      </c>
      <c r="H151" s="99"/>
      <c r="I151" s="96" t="s">
        <v>862</v>
      </c>
      <c r="J151" s="100" t="s">
        <v>825</v>
      </c>
    </row>
    <row r="152" spans="2:10" ht="27.6">
      <c r="B152" s="94" t="s">
        <v>882</v>
      </c>
      <c r="C152" s="95"/>
      <c r="D152" s="96"/>
      <c r="E152" s="97">
        <v>44978</v>
      </c>
      <c r="F152" s="98" t="s">
        <v>1036</v>
      </c>
      <c r="G152" s="101">
        <v>3215345</v>
      </c>
      <c r="H152" s="99"/>
      <c r="I152" s="96" t="s">
        <v>862</v>
      </c>
      <c r="J152" s="100" t="s">
        <v>825</v>
      </c>
    </row>
    <row r="153" spans="2:10" ht="27.6">
      <c r="B153" s="94" t="s">
        <v>882</v>
      </c>
      <c r="C153" s="95"/>
      <c r="D153" s="96"/>
      <c r="E153" s="97">
        <v>44935</v>
      </c>
      <c r="F153" s="98" t="s">
        <v>1037</v>
      </c>
      <c r="G153" s="101">
        <v>3230525</v>
      </c>
      <c r="H153" s="99"/>
      <c r="I153" s="96" t="s">
        <v>862</v>
      </c>
      <c r="J153" s="100" t="s">
        <v>825</v>
      </c>
    </row>
    <row r="154" spans="2:10" ht="27.6">
      <c r="B154" s="94" t="s">
        <v>882</v>
      </c>
      <c r="C154" s="95"/>
      <c r="D154" s="96"/>
      <c r="E154" s="97">
        <v>45224</v>
      </c>
      <c r="F154" s="98" t="s">
        <v>1038</v>
      </c>
      <c r="G154" s="101">
        <v>2081250</v>
      </c>
      <c r="H154" s="99"/>
      <c r="I154" s="96" t="s">
        <v>862</v>
      </c>
      <c r="J154" s="100" t="s">
        <v>825</v>
      </c>
    </row>
    <row r="155" spans="2:10" ht="27.6">
      <c r="B155" s="94" t="s">
        <v>882</v>
      </c>
      <c r="C155" s="95"/>
      <c r="D155" s="96"/>
      <c r="E155" s="97">
        <v>45216</v>
      </c>
      <c r="F155" s="98" t="s">
        <v>1039</v>
      </c>
      <c r="G155" s="101">
        <v>1415250</v>
      </c>
      <c r="H155" s="99"/>
      <c r="I155" s="96" t="s">
        <v>862</v>
      </c>
      <c r="J155" s="100" t="s">
        <v>825</v>
      </c>
    </row>
    <row r="156" spans="2:10" ht="27.6">
      <c r="B156" s="94" t="s">
        <v>882</v>
      </c>
      <c r="C156" s="95"/>
      <c r="D156" s="96"/>
      <c r="E156" s="97">
        <v>45216</v>
      </c>
      <c r="F156" s="98" t="s">
        <v>1040</v>
      </c>
      <c r="G156" s="101">
        <v>1415250</v>
      </c>
      <c r="H156" s="99"/>
      <c r="I156" s="96" t="s">
        <v>862</v>
      </c>
      <c r="J156" s="100" t="s">
        <v>825</v>
      </c>
    </row>
    <row r="157" spans="2:10" ht="27.6">
      <c r="B157" s="94" t="s">
        <v>882</v>
      </c>
      <c r="C157" s="95"/>
      <c r="D157" s="96"/>
      <c r="E157" s="97">
        <v>45216</v>
      </c>
      <c r="F157" s="98" t="s">
        <v>1041</v>
      </c>
      <c r="G157" s="101">
        <v>1332000</v>
      </c>
      <c r="H157" s="99"/>
      <c r="I157" s="96" t="s">
        <v>862</v>
      </c>
      <c r="J157" s="100" t="s">
        <v>825</v>
      </c>
    </row>
    <row r="158" spans="2:10" ht="27.6">
      <c r="B158" s="94" t="s">
        <v>882</v>
      </c>
      <c r="C158" s="95"/>
      <c r="D158" s="96"/>
      <c r="E158" s="97">
        <v>45232</v>
      </c>
      <c r="F158" s="98" t="s">
        <v>1042</v>
      </c>
      <c r="G158" s="101">
        <v>1248750</v>
      </c>
      <c r="H158" s="99"/>
      <c r="I158" s="96" t="s">
        <v>862</v>
      </c>
      <c r="J158" s="100" t="s">
        <v>825</v>
      </c>
    </row>
    <row r="159" spans="2:10" ht="27.6">
      <c r="B159" s="94" t="s">
        <v>882</v>
      </c>
      <c r="C159" s="95"/>
      <c r="D159" s="96"/>
      <c r="E159" s="97">
        <v>45216</v>
      </c>
      <c r="F159" s="98" t="s">
        <v>1043</v>
      </c>
      <c r="G159" s="101">
        <v>1082250</v>
      </c>
      <c r="H159" s="99"/>
      <c r="I159" s="96" t="s">
        <v>862</v>
      </c>
      <c r="J159" s="100" t="s">
        <v>825</v>
      </c>
    </row>
    <row r="160" spans="2:10" ht="27.6">
      <c r="B160" s="94" t="s">
        <v>882</v>
      </c>
      <c r="C160" s="95"/>
      <c r="D160" s="96"/>
      <c r="E160" s="97">
        <v>45216</v>
      </c>
      <c r="F160" s="98" t="s">
        <v>1044</v>
      </c>
      <c r="G160" s="101">
        <v>999000</v>
      </c>
      <c r="H160" s="99"/>
      <c r="I160" s="96" t="s">
        <v>862</v>
      </c>
      <c r="J160" s="100" t="s">
        <v>825</v>
      </c>
    </row>
    <row r="161" spans="2:10" ht="27.6">
      <c r="B161" s="94" t="s">
        <v>882</v>
      </c>
      <c r="C161" s="95"/>
      <c r="D161" s="96"/>
      <c r="E161" s="97">
        <v>45216</v>
      </c>
      <c r="F161" s="98" t="s">
        <v>1045</v>
      </c>
      <c r="G161" s="101">
        <v>915750</v>
      </c>
      <c r="H161" s="99"/>
      <c r="I161" s="96" t="s">
        <v>862</v>
      </c>
      <c r="J161" s="100" t="s">
        <v>825</v>
      </c>
    </row>
    <row r="162" spans="2:10" ht="27.6">
      <c r="B162" s="94" t="s">
        <v>882</v>
      </c>
      <c r="C162" s="95"/>
      <c r="D162" s="96"/>
      <c r="E162" s="97">
        <v>45232</v>
      </c>
      <c r="F162" s="98" t="s">
        <v>1046</v>
      </c>
      <c r="G162" s="101">
        <v>832500</v>
      </c>
      <c r="H162" s="99"/>
      <c r="I162" s="96" t="s">
        <v>862</v>
      </c>
      <c r="J162" s="100" t="s">
        <v>825</v>
      </c>
    </row>
    <row r="163" spans="2:10" ht="27.6">
      <c r="B163" s="94" t="s">
        <v>882</v>
      </c>
      <c r="C163" s="76"/>
      <c r="D163" s="96"/>
      <c r="E163" s="97">
        <v>45216</v>
      </c>
      <c r="F163" s="96" t="s">
        <v>1047</v>
      </c>
      <c r="G163" s="99">
        <v>782550</v>
      </c>
      <c r="H163" s="99"/>
      <c r="I163" s="96" t="s">
        <v>862</v>
      </c>
      <c r="J163" s="100" t="s">
        <v>825</v>
      </c>
    </row>
    <row r="164" spans="2:10" ht="27.6">
      <c r="B164" s="94" t="s">
        <v>882</v>
      </c>
      <c r="C164" s="76"/>
      <c r="D164" s="96"/>
      <c r="E164" s="97">
        <v>45232</v>
      </c>
      <c r="F164" s="96" t="s">
        <v>1048</v>
      </c>
      <c r="G164" s="101">
        <v>777000</v>
      </c>
      <c r="H164" s="99"/>
      <c r="I164" s="96" t="s">
        <v>862</v>
      </c>
      <c r="J164" s="100" t="s">
        <v>825</v>
      </c>
    </row>
    <row r="165" spans="2:10" ht="27.6">
      <c r="B165" s="94" t="s">
        <v>882</v>
      </c>
      <c r="C165" s="76"/>
      <c r="D165" s="96"/>
      <c r="E165" s="97">
        <v>45167</v>
      </c>
      <c r="F165" s="96" t="s">
        <v>1049</v>
      </c>
      <c r="G165" s="101">
        <v>693750</v>
      </c>
      <c r="H165" s="99"/>
      <c r="I165" s="96" t="s">
        <v>862</v>
      </c>
      <c r="J165" s="100" t="s">
        <v>825</v>
      </c>
    </row>
    <row r="166" spans="2:10" ht="27.6">
      <c r="B166" s="94" t="s">
        <v>882</v>
      </c>
      <c r="C166" s="76"/>
      <c r="D166" s="96"/>
      <c r="E166" s="97">
        <v>44936</v>
      </c>
      <c r="F166" s="96" t="s">
        <v>1033</v>
      </c>
      <c r="G166" s="101">
        <v>597585</v>
      </c>
      <c r="H166" s="99"/>
      <c r="I166" s="96" t="s">
        <v>862</v>
      </c>
      <c r="J166" s="100" t="s">
        <v>825</v>
      </c>
    </row>
    <row r="167" spans="2:10" ht="27.6">
      <c r="B167" s="94" t="s">
        <v>882</v>
      </c>
      <c r="C167" s="76"/>
      <c r="D167" s="96"/>
      <c r="E167" s="97">
        <v>44942</v>
      </c>
      <c r="F167" s="96" t="s">
        <v>1034</v>
      </c>
      <c r="G167" s="101">
        <v>589137</v>
      </c>
      <c r="H167" s="99"/>
      <c r="I167" s="96" t="s">
        <v>862</v>
      </c>
      <c r="J167" s="100" t="s">
        <v>825</v>
      </c>
    </row>
    <row r="168" spans="2:10" ht="27.6">
      <c r="B168" s="94" t="s">
        <v>882</v>
      </c>
      <c r="C168" s="76"/>
      <c r="D168" s="96"/>
      <c r="E168" s="97">
        <v>44936</v>
      </c>
      <c r="F168" s="96" t="s">
        <v>1035</v>
      </c>
      <c r="G168" s="101">
        <v>588842</v>
      </c>
      <c r="H168" s="99"/>
      <c r="I168" s="96" t="s">
        <v>862</v>
      </c>
      <c r="J168" s="100" t="s">
        <v>825</v>
      </c>
    </row>
    <row r="169" spans="2:10" ht="27.6">
      <c r="B169" s="94" t="s">
        <v>882</v>
      </c>
      <c r="C169" s="76"/>
      <c r="D169" s="96"/>
      <c r="E169" s="97">
        <v>44979</v>
      </c>
      <c r="F169" s="96" t="s">
        <v>1036</v>
      </c>
      <c r="G169" s="101">
        <v>578762</v>
      </c>
      <c r="H169" s="99"/>
      <c r="I169" s="96" t="s">
        <v>862</v>
      </c>
      <c r="J169" s="100" t="s">
        <v>825</v>
      </c>
    </row>
    <row r="170" spans="2:10" ht="27.6">
      <c r="B170" s="94" t="s">
        <v>882</v>
      </c>
      <c r="C170" s="102"/>
      <c r="D170" s="96"/>
      <c r="E170" s="201">
        <v>44936</v>
      </c>
      <c r="F170" s="96" t="s">
        <v>1037</v>
      </c>
      <c r="G170" s="101">
        <v>581494</v>
      </c>
      <c r="H170" s="103"/>
      <c r="I170" s="96" t="s">
        <v>862</v>
      </c>
      <c r="J170" s="100" t="s">
        <v>825</v>
      </c>
    </row>
    <row r="171" spans="2:10" ht="27.6">
      <c r="B171" s="94" t="s">
        <v>882</v>
      </c>
      <c r="C171" s="102"/>
      <c r="D171" s="96"/>
      <c r="E171" s="201">
        <v>45216</v>
      </c>
      <c r="F171" s="96" t="s">
        <v>1050</v>
      </c>
      <c r="G171" s="101">
        <v>416250</v>
      </c>
      <c r="H171" s="103"/>
      <c r="I171" s="96" t="s">
        <v>862</v>
      </c>
      <c r="J171" s="100" t="s">
        <v>825</v>
      </c>
    </row>
    <row r="172" spans="2:10" ht="27.6">
      <c r="B172" s="94" t="s">
        <v>882</v>
      </c>
      <c r="C172" s="102"/>
      <c r="D172" s="96"/>
      <c r="E172" s="201">
        <v>45232</v>
      </c>
      <c r="F172" s="96" t="s">
        <v>1051</v>
      </c>
      <c r="G172" s="101">
        <v>277500</v>
      </c>
      <c r="H172" s="103"/>
      <c r="I172" s="96" t="s">
        <v>862</v>
      </c>
      <c r="J172" s="100" t="s">
        <v>825</v>
      </c>
    </row>
    <row r="173" spans="2:10" ht="27.6">
      <c r="B173" s="94" t="s">
        <v>882</v>
      </c>
      <c r="C173" s="102"/>
      <c r="D173" s="96"/>
      <c r="E173" s="201">
        <v>45216</v>
      </c>
      <c r="F173" s="96" t="s">
        <v>1052</v>
      </c>
      <c r="G173" s="101">
        <v>266400</v>
      </c>
      <c r="H173" s="103"/>
      <c r="I173" s="96" t="s">
        <v>862</v>
      </c>
      <c r="J173" s="100" t="s">
        <v>825</v>
      </c>
    </row>
    <row r="174" spans="2:10" ht="27.6">
      <c r="B174" s="94" t="s">
        <v>882</v>
      </c>
      <c r="C174" s="102"/>
      <c r="D174" s="96"/>
      <c r="E174" s="201">
        <v>45232</v>
      </c>
      <c r="F174" s="96" t="s">
        <v>1053</v>
      </c>
      <c r="G174" s="101">
        <v>244755</v>
      </c>
      <c r="H174" s="103"/>
      <c r="I174" s="96" t="s">
        <v>862</v>
      </c>
      <c r="J174" s="100" t="s">
        <v>825</v>
      </c>
    </row>
    <row r="175" spans="2:10" ht="27.6">
      <c r="B175" s="94" t="s">
        <v>882</v>
      </c>
      <c r="C175" s="102"/>
      <c r="D175" s="96"/>
      <c r="E175" s="201">
        <v>45148</v>
      </c>
      <c r="F175" s="96" t="s">
        <v>1054</v>
      </c>
      <c r="G175" s="101">
        <v>225000</v>
      </c>
      <c r="H175" s="103"/>
      <c r="I175" s="96" t="s">
        <v>862</v>
      </c>
      <c r="J175" s="100" t="s">
        <v>825</v>
      </c>
    </row>
    <row r="176" spans="2:10" ht="27.6">
      <c r="B176" s="94" t="s">
        <v>882</v>
      </c>
      <c r="C176" s="104"/>
      <c r="D176" s="96"/>
      <c r="E176" s="202">
        <v>45061</v>
      </c>
      <c r="F176" s="96" t="s">
        <v>1055</v>
      </c>
      <c r="G176" s="101">
        <v>149850</v>
      </c>
      <c r="H176" s="105"/>
      <c r="I176" s="96" t="s">
        <v>862</v>
      </c>
      <c r="J176" s="100" t="s">
        <v>825</v>
      </c>
    </row>
    <row r="177" spans="2:10" ht="27.6">
      <c r="B177" s="94" t="s">
        <v>882</v>
      </c>
      <c r="C177" s="106"/>
      <c r="D177" s="96"/>
      <c r="E177" s="202">
        <v>45216</v>
      </c>
      <c r="F177" s="96" t="s">
        <v>1056</v>
      </c>
      <c r="G177" s="101">
        <v>149850</v>
      </c>
      <c r="H177" s="103"/>
      <c r="I177" s="96" t="s">
        <v>862</v>
      </c>
      <c r="J177" s="100" t="s">
        <v>825</v>
      </c>
    </row>
    <row r="178" spans="2:10" ht="27.6">
      <c r="B178" s="94" t="s">
        <v>882</v>
      </c>
      <c r="C178" s="106"/>
      <c r="D178" s="96"/>
      <c r="E178" s="202">
        <v>45279</v>
      </c>
      <c r="F178" s="96" t="s">
        <v>1057</v>
      </c>
      <c r="G178" s="101">
        <v>97125</v>
      </c>
      <c r="H178" s="103"/>
      <c r="I178" s="96" t="s">
        <v>862</v>
      </c>
      <c r="J178" s="100" t="s">
        <v>825</v>
      </c>
    </row>
    <row r="179" spans="2:10" ht="27.6">
      <c r="B179" s="94" t="s">
        <v>882</v>
      </c>
      <c r="C179" s="106"/>
      <c r="D179" s="96"/>
      <c r="E179" s="202">
        <v>45232</v>
      </c>
      <c r="F179" s="96" t="s">
        <v>1058</v>
      </c>
      <c r="G179" s="101">
        <v>99900</v>
      </c>
      <c r="H179" s="103"/>
      <c r="I179" s="96" t="s">
        <v>862</v>
      </c>
      <c r="J179" s="100" t="s">
        <v>825</v>
      </c>
    </row>
    <row r="180" spans="2:10" ht="27.6">
      <c r="B180" s="94" t="s">
        <v>882</v>
      </c>
      <c r="C180" s="106"/>
      <c r="D180" s="96"/>
      <c r="E180" s="202">
        <v>45216</v>
      </c>
      <c r="F180" s="96" t="s">
        <v>1059</v>
      </c>
      <c r="G180" s="101">
        <v>94350</v>
      </c>
      <c r="H180" s="103"/>
      <c r="I180" s="96" t="s">
        <v>862</v>
      </c>
      <c r="J180" s="100" t="s">
        <v>825</v>
      </c>
    </row>
    <row r="181" spans="2:10" ht="27.6">
      <c r="B181" s="94" t="s">
        <v>882</v>
      </c>
      <c r="C181" s="106"/>
      <c r="D181" s="96"/>
      <c r="E181" s="202">
        <v>45279</v>
      </c>
      <c r="F181" s="96" t="s">
        <v>1060</v>
      </c>
      <c r="G181" s="101">
        <v>85470</v>
      </c>
      <c r="H181" s="103"/>
      <c r="I181" s="96" t="s">
        <v>862</v>
      </c>
      <c r="J181" s="100" t="s">
        <v>825</v>
      </c>
    </row>
    <row r="182" spans="2:10" ht="27.6">
      <c r="B182" s="94" t="s">
        <v>882</v>
      </c>
      <c r="C182" s="106"/>
      <c r="D182" s="96"/>
      <c r="E182" s="202">
        <v>45216</v>
      </c>
      <c r="F182" s="96" t="s">
        <v>1061</v>
      </c>
      <c r="G182" s="101">
        <v>66600</v>
      </c>
      <c r="H182" s="103"/>
      <c r="I182" s="96" t="s">
        <v>862</v>
      </c>
      <c r="J182" s="100" t="s">
        <v>825</v>
      </c>
    </row>
    <row r="183" spans="2:10" ht="27.6">
      <c r="B183" s="94" t="s">
        <v>882</v>
      </c>
      <c r="C183" s="106"/>
      <c r="D183" s="96"/>
      <c r="E183" s="202">
        <v>45232</v>
      </c>
      <c r="F183" s="96" t="s">
        <v>1062</v>
      </c>
      <c r="G183" s="101">
        <v>55500</v>
      </c>
      <c r="H183" s="103"/>
      <c r="I183" s="96" t="s">
        <v>862</v>
      </c>
      <c r="J183" s="100" t="s">
        <v>825</v>
      </c>
    </row>
    <row r="184" spans="2:10" ht="27.6">
      <c r="B184" s="94" t="s">
        <v>882</v>
      </c>
      <c r="C184" s="106"/>
      <c r="D184" s="96"/>
      <c r="E184" s="202">
        <v>45279</v>
      </c>
      <c r="F184" s="96" t="s">
        <v>1052</v>
      </c>
      <c r="G184" s="101">
        <v>49950</v>
      </c>
      <c r="H184" s="103"/>
      <c r="I184" s="96" t="s">
        <v>862</v>
      </c>
      <c r="J184" s="100" t="s">
        <v>825</v>
      </c>
    </row>
    <row r="185" spans="2:10" ht="27.6">
      <c r="B185" s="94" t="s">
        <v>882</v>
      </c>
      <c r="C185" s="106"/>
      <c r="D185" s="96"/>
      <c r="E185" s="202">
        <v>45232</v>
      </c>
      <c r="F185" s="96" t="s">
        <v>1063</v>
      </c>
      <c r="G185" s="101">
        <v>42180</v>
      </c>
      <c r="H185" s="103"/>
      <c r="I185" s="96" t="s">
        <v>862</v>
      </c>
      <c r="J185" s="100" t="s">
        <v>825</v>
      </c>
    </row>
    <row r="186" spans="2:10" ht="27.6">
      <c r="B186" s="94" t="s">
        <v>882</v>
      </c>
      <c r="C186" s="106"/>
      <c r="D186" s="96"/>
      <c r="E186" s="202">
        <v>45232</v>
      </c>
      <c r="F186" s="96" t="s">
        <v>1064</v>
      </c>
      <c r="G186" s="101">
        <v>39960</v>
      </c>
      <c r="H186" s="103"/>
      <c r="I186" s="96" t="s">
        <v>862</v>
      </c>
      <c r="J186" s="100" t="s">
        <v>825</v>
      </c>
    </row>
    <row r="187" spans="2:10" ht="27.6">
      <c r="B187" s="94" t="s">
        <v>882</v>
      </c>
      <c r="C187" s="106"/>
      <c r="D187" s="96"/>
      <c r="E187" s="202">
        <v>45232</v>
      </c>
      <c r="F187" s="96" t="s">
        <v>1065</v>
      </c>
      <c r="G187" s="101">
        <v>33300</v>
      </c>
      <c r="H187" s="103"/>
      <c r="I187" s="96" t="s">
        <v>862</v>
      </c>
      <c r="J187" s="100" t="s">
        <v>825</v>
      </c>
    </row>
    <row r="188" spans="2:10" ht="27.6">
      <c r="B188" s="94" t="s">
        <v>882</v>
      </c>
      <c r="C188" s="106"/>
      <c r="D188" s="96"/>
      <c r="E188" s="202">
        <v>45232</v>
      </c>
      <c r="F188" s="96" t="s">
        <v>1062</v>
      </c>
      <c r="G188" s="101">
        <v>27750</v>
      </c>
      <c r="H188" s="103"/>
      <c r="I188" s="96" t="s">
        <v>862</v>
      </c>
      <c r="J188" s="100" t="s">
        <v>825</v>
      </c>
    </row>
    <row r="189" spans="2:10" ht="27.6">
      <c r="B189" s="94" t="s">
        <v>882</v>
      </c>
      <c r="C189" s="106"/>
      <c r="D189" s="96"/>
      <c r="E189" s="202">
        <v>45232</v>
      </c>
      <c r="F189" s="96" t="s">
        <v>1066</v>
      </c>
      <c r="G189" s="101">
        <v>23310</v>
      </c>
      <c r="H189" s="103"/>
      <c r="I189" s="96" t="s">
        <v>862</v>
      </c>
      <c r="J189" s="100" t="s">
        <v>825</v>
      </c>
    </row>
    <row r="190" spans="2:10" ht="27.6">
      <c r="B190" s="94" t="s">
        <v>882</v>
      </c>
      <c r="C190" s="106"/>
      <c r="D190" s="96"/>
      <c r="E190" s="202">
        <v>45232</v>
      </c>
      <c r="F190" s="96" t="s">
        <v>1067</v>
      </c>
      <c r="G190" s="101">
        <v>19425</v>
      </c>
      <c r="H190" s="103"/>
      <c r="I190" s="96" t="s">
        <v>862</v>
      </c>
      <c r="J190" s="100" t="s">
        <v>825</v>
      </c>
    </row>
    <row r="191" spans="2:10" ht="27.6">
      <c r="B191" s="94" t="s">
        <v>882</v>
      </c>
      <c r="C191" s="106"/>
      <c r="D191" s="96"/>
      <c r="E191" s="202">
        <v>45279</v>
      </c>
      <c r="F191" s="96" t="s">
        <v>1068</v>
      </c>
      <c r="G191" s="101">
        <v>9990</v>
      </c>
      <c r="H191" s="103"/>
      <c r="I191" s="96" t="s">
        <v>862</v>
      </c>
      <c r="J191" s="100" t="s">
        <v>825</v>
      </c>
    </row>
    <row r="192" spans="2:10" ht="27.6">
      <c r="B192" s="94" t="s">
        <v>882</v>
      </c>
      <c r="C192" s="106"/>
      <c r="D192" s="96"/>
      <c r="E192" s="202">
        <v>45279</v>
      </c>
      <c r="F192" s="96" t="s">
        <v>1069</v>
      </c>
      <c r="G192" s="101">
        <v>8880</v>
      </c>
      <c r="H192" s="103"/>
      <c r="I192" s="96" t="s">
        <v>862</v>
      </c>
      <c r="J192" s="100" t="s">
        <v>825</v>
      </c>
    </row>
    <row r="193" spans="2:10" ht="27.6">
      <c r="B193" s="94" t="s">
        <v>882</v>
      </c>
      <c r="C193" s="106"/>
      <c r="D193" s="96"/>
      <c r="E193" s="202">
        <v>45232</v>
      </c>
      <c r="F193" s="96" t="s">
        <v>1070</v>
      </c>
      <c r="G193" s="101">
        <v>8880</v>
      </c>
      <c r="H193" s="103"/>
      <c r="I193" s="96" t="s">
        <v>862</v>
      </c>
      <c r="J193" s="100" t="s">
        <v>825</v>
      </c>
    </row>
    <row r="194" spans="2:10" ht="27.6">
      <c r="B194" s="94" t="s">
        <v>882</v>
      </c>
      <c r="C194" s="106"/>
      <c r="D194" s="96"/>
      <c r="E194" s="202">
        <v>45260</v>
      </c>
      <c r="F194" s="96" t="s">
        <v>1071</v>
      </c>
      <c r="G194" s="101">
        <v>2366804</v>
      </c>
      <c r="H194" s="103"/>
      <c r="I194" s="96" t="s">
        <v>862</v>
      </c>
      <c r="J194" s="100" t="s">
        <v>825</v>
      </c>
    </row>
    <row r="195" spans="2:10" ht="27.6">
      <c r="B195" s="94" t="s">
        <v>882</v>
      </c>
      <c r="C195" s="106"/>
      <c r="D195" s="96"/>
      <c r="E195" s="202">
        <v>45288</v>
      </c>
      <c r="F195" s="96" t="s">
        <v>1071</v>
      </c>
      <c r="G195" s="101">
        <v>2366804</v>
      </c>
      <c r="H195" s="103"/>
      <c r="I195" s="96" t="s">
        <v>862</v>
      </c>
      <c r="J195" s="100" t="s">
        <v>825</v>
      </c>
    </row>
    <row r="196" spans="2:10" ht="27.6">
      <c r="B196" s="94" t="s">
        <v>882</v>
      </c>
      <c r="C196" s="106"/>
      <c r="D196" s="96"/>
      <c r="E196" s="202">
        <v>45098</v>
      </c>
      <c r="F196" s="96" t="s">
        <v>1071</v>
      </c>
      <c r="G196" s="101">
        <v>2366804</v>
      </c>
      <c r="H196" s="103"/>
      <c r="I196" s="96" t="s">
        <v>862</v>
      </c>
      <c r="J196" s="100" t="s">
        <v>825</v>
      </c>
    </row>
    <row r="197" spans="2:10" ht="27.6">
      <c r="B197" s="94" t="s">
        <v>882</v>
      </c>
      <c r="C197" s="106"/>
      <c r="D197" s="96"/>
      <c r="E197" s="202">
        <v>45098</v>
      </c>
      <c r="F197" s="96" t="s">
        <v>1071</v>
      </c>
      <c r="G197" s="101">
        <v>2366804</v>
      </c>
      <c r="H197" s="103"/>
      <c r="I197" s="96" t="s">
        <v>862</v>
      </c>
      <c r="J197" s="100" t="s">
        <v>825</v>
      </c>
    </row>
    <row r="198" spans="2:10" ht="27.6">
      <c r="B198" s="94" t="s">
        <v>882</v>
      </c>
      <c r="C198" s="106"/>
      <c r="D198" s="96"/>
      <c r="E198" s="202">
        <v>45076</v>
      </c>
      <c r="F198" s="96" t="s">
        <v>1071</v>
      </c>
      <c r="G198" s="101">
        <v>2366804</v>
      </c>
      <c r="H198" s="103"/>
      <c r="I198" s="96" t="s">
        <v>862</v>
      </c>
      <c r="J198" s="100" t="s">
        <v>825</v>
      </c>
    </row>
    <row r="199" spans="2:10" ht="27.6">
      <c r="B199" s="94" t="s">
        <v>882</v>
      </c>
      <c r="C199" s="106"/>
      <c r="D199" s="96"/>
      <c r="E199" s="202">
        <v>45199</v>
      </c>
      <c r="F199" s="96" t="s">
        <v>1071</v>
      </c>
      <c r="G199" s="101">
        <v>2366804</v>
      </c>
      <c r="H199" s="103"/>
      <c r="I199" s="96" t="s">
        <v>862</v>
      </c>
      <c r="J199" s="100" t="s">
        <v>825</v>
      </c>
    </row>
    <row r="200" spans="2:10" ht="27.6">
      <c r="B200" s="94" t="s">
        <v>882</v>
      </c>
      <c r="C200" s="106"/>
      <c r="D200" s="96"/>
      <c r="E200" s="202">
        <v>45232</v>
      </c>
      <c r="F200" s="96" t="s">
        <v>1071</v>
      </c>
      <c r="G200" s="101">
        <v>1944794</v>
      </c>
      <c r="H200" s="103"/>
      <c r="I200" s="96" t="s">
        <v>862</v>
      </c>
      <c r="J200" s="100" t="s">
        <v>825</v>
      </c>
    </row>
    <row r="201" spans="2:10" ht="27.6">
      <c r="B201" s="94" t="s">
        <v>882</v>
      </c>
      <c r="C201" s="106"/>
      <c r="D201" s="96"/>
      <c r="E201" s="202">
        <v>45134</v>
      </c>
      <c r="F201" s="96" t="s">
        <v>1071</v>
      </c>
      <c r="G201" s="101">
        <v>1751983</v>
      </c>
      <c r="H201" s="103"/>
      <c r="I201" s="96" t="s">
        <v>862</v>
      </c>
      <c r="J201" s="100" t="s">
        <v>825</v>
      </c>
    </row>
    <row r="202" spans="2:10" ht="27.6">
      <c r="B202" s="94" t="s">
        <v>882</v>
      </c>
      <c r="C202" s="106"/>
      <c r="D202" s="96"/>
      <c r="E202" s="202">
        <v>45166</v>
      </c>
      <c r="F202" s="96" t="s">
        <v>1071</v>
      </c>
      <c r="G202" s="101">
        <v>1036831</v>
      </c>
      <c r="H202" s="103"/>
      <c r="I202" s="96" t="s">
        <v>862</v>
      </c>
      <c r="J202" s="100" t="s">
        <v>825</v>
      </c>
    </row>
    <row r="203" spans="2:10" ht="27.6">
      <c r="B203" s="94" t="s">
        <v>882</v>
      </c>
      <c r="C203" s="106"/>
      <c r="D203" s="96"/>
      <c r="E203" s="202">
        <v>44972</v>
      </c>
      <c r="F203" s="96" t="s">
        <v>1072</v>
      </c>
      <c r="G203" s="101">
        <v>744173</v>
      </c>
      <c r="H203" s="103"/>
      <c r="I203" s="96" t="s">
        <v>862</v>
      </c>
      <c r="J203" s="100" t="s">
        <v>825</v>
      </c>
    </row>
    <row r="204" spans="2:10" ht="27.6">
      <c r="B204" s="94" t="s">
        <v>882</v>
      </c>
      <c r="C204" s="106"/>
      <c r="D204" s="96"/>
      <c r="E204" s="202">
        <v>44971</v>
      </c>
      <c r="F204" s="96" t="s">
        <v>1072</v>
      </c>
      <c r="G204" s="101">
        <v>744173</v>
      </c>
      <c r="H204" s="103"/>
      <c r="I204" s="96" t="s">
        <v>862</v>
      </c>
      <c r="J204" s="100" t="s">
        <v>825</v>
      </c>
    </row>
    <row r="205" spans="2:10" ht="27.6">
      <c r="B205" s="94" t="s">
        <v>882</v>
      </c>
      <c r="C205" s="106"/>
      <c r="D205" s="96"/>
      <c r="E205" s="202">
        <v>45036</v>
      </c>
      <c r="F205" s="96" t="s">
        <v>1071</v>
      </c>
      <c r="G205" s="101">
        <v>614821</v>
      </c>
      <c r="H205" s="103"/>
      <c r="I205" s="96" t="s">
        <v>862</v>
      </c>
      <c r="J205" s="100" t="s">
        <v>825</v>
      </c>
    </row>
    <row r="206" spans="2:10" ht="27.6">
      <c r="B206" s="94" t="s">
        <v>882</v>
      </c>
      <c r="C206" s="106"/>
      <c r="D206" s="96"/>
      <c r="E206" s="202">
        <v>44959</v>
      </c>
      <c r="F206" s="96" t="s">
        <v>1071</v>
      </c>
      <c r="G206" s="101">
        <v>614821</v>
      </c>
      <c r="H206" s="103"/>
      <c r="I206" s="96" t="s">
        <v>862</v>
      </c>
      <c r="J206" s="100" t="s">
        <v>825</v>
      </c>
    </row>
    <row r="207" spans="2:10" ht="27.6">
      <c r="B207" s="94" t="s">
        <v>882</v>
      </c>
      <c r="C207" s="106"/>
      <c r="D207" s="96"/>
      <c r="E207" s="202">
        <v>45014</v>
      </c>
      <c r="F207" s="96" t="s">
        <v>1071</v>
      </c>
      <c r="G207" s="101">
        <v>614821</v>
      </c>
      <c r="H207" s="103"/>
      <c r="I207" s="96" t="s">
        <v>862</v>
      </c>
      <c r="J207" s="100" t="s">
        <v>825</v>
      </c>
    </row>
    <row r="208" spans="2:10" ht="27.6">
      <c r="B208" s="94" t="s">
        <v>882</v>
      </c>
      <c r="C208" s="106"/>
      <c r="D208" s="96"/>
      <c r="E208" s="202">
        <v>44984</v>
      </c>
      <c r="F208" s="96" t="s">
        <v>1071</v>
      </c>
      <c r="G208" s="101">
        <v>614821</v>
      </c>
      <c r="H208" s="103"/>
      <c r="I208" s="96" t="s">
        <v>862</v>
      </c>
      <c r="J208" s="100" t="s">
        <v>825</v>
      </c>
    </row>
    <row r="209" spans="2:10" ht="41.4">
      <c r="B209" s="94" t="s">
        <v>882</v>
      </c>
      <c r="C209" s="106"/>
      <c r="D209" s="96"/>
      <c r="E209" s="202">
        <v>44982</v>
      </c>
      <c r="F209" s="96" t="s">
        <v>1073</v>
      </c>
      <c r="G209" s="101">
        <v>373246</v>
      </c>
      <c r="H209" s="103"/>
      <c r="I209" s="96" t="s">
        <v>862</v>
      </c>
      <c r="J209" s="100" t="s">
        <v>825</v>
      </c>
    </row>
    <row r="210" spans="2:10" ht="27.6">
      <c r="B210" s="94" t="s">
        <v>882</v>
      </c>
      <c r="C210" s="106"/>
      <c r="D210" s="96"/>
      <c r="E210" s="202">
        <v>44982</v>
      </c>
      <c r="F210" s="96" t="s">
        <v>1072</v>
      </c>
      <c r="G210" s="101">
        <v>257982</v>
      </c>
      <c r="H210" s="103"/>
      <c r="I210" s="96" t="s">
        <v>862</v>
      </c>
      <c r="J210" s="100" t="s">
        <v>825</v>
      </c>
    </row>
    <row r="211" spans="2:10" ht="27.6">
      <c r="B211" s="94" t="s">
        <v>882</v>
      </c>
      <c r="C211" s="106"/>
      <c r="D211" s="96"/>
      <c r="E211" s="202">
        <v>44982</v>
      </c>
      <c r="F211" s="96" t="s">
        <v>1074</v>
      </c>
      <c r="G211" s="101">
        <v>209914</v>
      </c>
      <c r="H211" s="103"/>
      <c r="I211" s="96" t="s">
        <v>862</v>
      </c>
      <c r="J211" s="100" t="s">
        <v>825</v>
      </c>
    </row>
    <row r="212" spans="2:10" ht="27.6">
      <c r="B212" s="94" t="s">
        <v>882</v>
      </c>
      <c r="C212" s="106"/>
      <c r="D212" s="96"/>
      <c r="E212" s="202">
        <v>44982</v>
      </c>
      <c r="F212" s="96" t="s">
        <v>1075</v>
      </c>
      <c r="G212" s="101">
        <v>106642</v>
      </c>
      <c r="H212" s="103"/>
      <c r="I212" s="96" t="s">
        <v>862</v>
      </c>
      <c r="J212" s="100" t="s">
        <v>825</v>
      </c>
    </row>
    <row r="213" spans="2:10" ht="27.6">
      <c r="B213" s="94" t="s">
        <v>882</v>
      </c>
      <c r="C213" s="106"/>
      <c r="D213" s="96"/>
      <c r="E213" s="202">
        <v>45134</v>
      </c>
      <c r="F213" s="96" t="s">
        <v>1071</v>
      </c>
      <c r="G213" s="101">
        <v>2900150</v>
      </c>
      <c r="H213" s="103"/>
      <c r="I213" s="96" t="s">
        <v>862</v>
      </c>
      <c r="J213" s="100" t="s">
        <v>825</v>
      </c>
    </row>
    <row r="214" spans="2:10" ht="27.6">
      <c r="B214" s="94" t="s">
        <v>882</v>
      </c>
      <c r="C214" s="106"/>
      <c r="D214" s="96"/>
      <c r="E214" s="202">
        <v>45098</v>
      </c>
      <c r="F214" s="96" t="s">
        <v>1071</v>
      </c>
      <c r="G214" s="101">
        <v>2609448</v>
      </c>
      <c r="H214" s="103"/>
      <c r="I214" s="96" t="s">
        <v>862</v>
      </c>
      <c r="J214" s="100" t="s">
        <v>825</v>
      </c>
    </row>
    <row r="215" spans="2:10" ht="27.6">
      <c r="B215" s="94" t="s">
        <v>882</v>
      </c>
      <c r="C215" s="106"/>
      <c r="D215" s="96"/>
      <c r="E215" s="202">
        <v>45199</v>
      </c>
      <c r="F215" s="96" t="s">
        <v>1071</v>
      </c>
      <c r="G215" s="101">
        <v>1455465</v>
      </c>
      <c r="H215" s="103"/>
      <c r="I215" s="96" t="s">
        <v>862</v>
      </c>
      <c r="J215" s="100" t="s">
        <v>825</v>
      </c>
    </row>
    <row r="216" spans="2:10" ht="27.6">
      <c r="B216" s="94" t="s">
        <v>882</v>
      </c>
      <c r="C216" s="106"/>
      <c r="D216" s="96"/>
      <c r="E216" s="202">
        <v>45288</v>
      </c>
      <c r="F216" s="96" t="s">
        <v>1071</v>
      </c>
      <c r="G216" s="101">
        <v>782614</v>
      </c>
      <c r="H216" s="103"/>
      <c r="I216" s="96" t="s">
        <v>862</v>
      </c>
      <c r="J216" s="100" t="s">
        <v>825</v>
      </c>
    </row>
    <row r="217" spans="2:10" ht="27.6">
      <c r="B217" s="94" t="s">
        <v>882</v>
      </c>
      <c r="C217" s="106"/>
      <c r="D217" s="96"/>
      <c r="E217" s="202">
        <v>45288</v>
      </c>
      <c r="F217" s="96" t="s">
        <v>1071</v>
      </c>
      <c r="G217" s="101">
        <v>28271953</v>
      </c>
      <c r="H217" s="103"/>
      <c r="I217" s="96" t="s">
        <v>862</v>
      </c>
      <c r="J217" s="100" t="s">
        <v>825</v>
      </c>
    </row>
    <row r="218" spans="2:10" ht="27.6">
      <c r="B218" s="94" t="s">
        <v>882</v>
      </c>
      <c r="C218" s="106"/>
      <c r="D218" s="96"/>
      <c r="E218" s="202">
        <v>45098</v>
      </c>
      <c r="F218" s="96" t="s">
        <v>1071</v>
      </c>
      <c r="G218" s="101">
        <v>2500486</v>
      </c>
      <c r="H218" s="103"/>
      <c r="I218" s="96" t="s">
        <v>862</v>
      </c>
      <c r="J218" s="100" t="s">
        <v>825</v>
      </c>
    </row>
    <row r="219" spans="2:10" ht="27.6">
      <c r="B219" s="94" t="s">
        <v>882</v>
      </c>
      <c r="C219" s="106"/>
      <c r="D219" s="96"/>
      <c r="E219" s="202">
        <v>45260</v>
      </c>
      <c r="F219" s="96" t="s">
        <v>1071</v>
      </c>
      <c r="G219" s="101">
        <v>2127575</v>
      </c>
      <c r="H219" s="103"/>
      <c r="I219" s="96" t="s">
        <v>862</v>
      </c>
      <c r="J219" s="100" t="s">
        <v>825</v>
      </c>
    </row>
    <row r="220" spans="2:10" ht="27.6">
      <c r="B220" s="94" t="s">
        <v>882</v>
      </c>
      <c r="C220" s="106"/>
      <c r="D220" s="96"/>
      <c r="E220" s="202">
        <v>45098</v>
      </c>
      <c r="F220" s="96" t="s">
        <v>1071</v>
      </c>
      <c r="G220" s="101">
        <v>2095486</v>
      </c>
      <c r="H220" s="103"/>
      <c r="I220" s="96" t="s">
        <v>862</v>
      </c>
      <c r="J220" s="100" t="s">
        <v>825</v>
      </c>
    </row>
    <row r="221" spans="2:10" ht="27.6">
      <c r="B221" s="94" t="s">
        <v>882</v>
      </c>
      <c r="C221" s="106"/>
      <c r="D221" s="96"/>
      <c r="E221" s="202">
        <v>45166</v>
      </c>
      <c r="F221" s="96" t="s">
        <v>1071</v>
      </c>
      <c r="G221" s="101">
        <v>2075486</v>
      </c>
      <c r="H221" s="103"/>
      <c r="I221" s="96" t="s">
        <v>862</v>
      </c>
      <c r="J221" s="100" t="s">
        <v>825</v>
      </c>
    </row>
    <row r="222" spans="2:10" ht="27.6">
      <c r="B222" s="94" t="s">
        <v>882</v>
      </c>
      <c r="C222" s="106"/>
      <c r="D222" s="96"/>
      <c r="E222" s="202">
        <v>45076</v>
      </c>
      <c r="F222" s="96" t="s">
        <v>1071</v>
      </c>
      <c r="G222" s="101">
        <v>2095486</v>
      </c>
      <c r="H222" s="103"/>
      <c r="I222" s="96" t="s">
        <v>862</v>
      </c>
      <c r="J222" s="100" t="s">
        <v>825</v>
      </c>
    </row>
    <row r="223" spans="2:10" ht="27.6">
      <c r="B223" s="94" t="s">
        <v>882</v>
      </c>
      <c r="C223" s="106"/>
      <c r="D223" s="96"/>
      <c r="E223" s="202">
        <v>45199</v>
      </c>
      <c r="F223" s="96" t="s">
        <v>1071</v>
      </c>
      <c r="G223" s="101">
        <v>2127575</v>
      </c>
      <c r="H223" s="103"/>
      <c r="I223" s="96" t="s">
        <v>862</v>
      </c>
      <c r="J223" s="100" t="s">
        <v>825</v>
      </c>
    </row>
    <row r="224" spans="2:10" ht="27.6">
      <c r="B224" s="94" t="s">
        <v>882</v>
      </c>
      <c r="C224" s="106"/>
      <c r="D224" s="96"/>
      <c r="E224" s="202">
        <v>45232</v>
      </c>
      <c r="F224" s="96" t="s">
        <v>1071</v>
      </c>
      <c r="G224" s="101">
        <v>1436077</v>
      </c>
      <c r="H224" s="103"/>
      <c r="I224" s="96" t="s">
        <v>862</v>
      </c>
      <c r="J224" s="100" t="s">
        <v>825</v>
      </c>
    </row>
    <row r="225" spans="2:10" ht="27.6">
      <c r="B225" s="94" t="s">
        <v>882</v>
      </c>
      <c r="C225" s="106"/>
      <c r="D225" s="96"/>
      <c r="E225" s="202">
        <v>45036</v>
      </c>
      <c r="F225" s="96" t="s">
        <v>1071</v>
      </c>
      <c r="G225" s="101">
        <v>1391719</v>
      </c>
      <c r="H225" s="103"/>
      <c r="I225" s="96" t="s">
        <v>862</v>
      </c>
      <c r="J225" s="100" t="s">
        <v>825</v>
      </c>
    </row>
    <row r="226" spans="2:10" ht="27.6">
      <c r="B226" s="94" t="s">
        <v>882</v>
      </c>
      <c r="C226" s="106"/>
      <c r="D226" s="96"/>
      <c r="E226" s="202">
        <v>45014</v>
      </c>
      <c r="F226" s="96" t="s">
        <v>1071</v>
      </c>
      <c r="G226" s="101">
        <v>1391719</v>
      </c>
      <c r="H226" s="103"/>
      <c r="I226" s="96" t="s">
        <v>862</v>
      </c>
      <c r="J226" s="100" t="s">
        <v>825</v>
      </c>
    </row>
    <row r="227" spans="2:10" ht="27.6">
      <c r="B227" s="94" t="s">
        <v>882</v>
      </c>
      <c r="C227" s="106"/>
      <c r="D227" s="96"/>
      <c r="E227" s="202">
        <v>44959</v>
      </c>
      <c r="F227" s="96" t="s">
        <v>1071</v>
      </c>
      <c r="G227" s="101">
        <v>1361696</v>
      </c>
      <c r="H227" s="103"/>
      <c r="I227" s="96" t="s">
        <v>862</v>
      </c>
      <c r="J227" s="100" t="s">
        <v>825</v>
      </c>
    </row>
    <row r="228" spans="2:10" ht="27.6">
      <c r="B228" s="94" t="s">
        <v>882</v>
      </c>
      <c r="C228" s="106"/>
      <c r="D228" s="96"/>
      <c r="E228" s="202">
        <v>44984</v>
      </c>
      <c r="F228" s="96" t="s">
        <v>1071</v>
      </c>
      <c r="G228" s="101">
        <v>1361696</v>
      </c>
      <c r="H228" s="103"/>
      <c r="I228" s="96" t="s">
        <v>862</v>
      </c>
      <c r="J228" s="100" t="s">
        <v>825</v>
      </c>
    </row>
    <row r="229" spans="2:10" ht="27.6">
      <c r="B229" s="94" t="s">
        <v>882</v>
      </c>
      <c r="C229" s="106"/>
      <c r="D229" s="96"/>
      <c r="E229" s="202">
        <v>45134</v>
      </c>
      <c r="F229" s="96" t="s">
        <v>1071</v>
      </c>
      <c r="G229" s="101">
        <v>728125</v>
      </c>
      <c r="H229" s="103"/>
      <c r="I229" s="96" t="s">
        <v>862</v>
      </c>
      <c r="J229" s="100" t="s">
        <v>825</v>
      </c>
    </row>
    <row r="230" spans="2:10" ht="27.6">
      <c r="B230" s="94" t="s">
        <v>882</v>
      </c>
      <c r="C230" s="106"/>
      <c r="D230" s="96"/>
      <c r="E230" s="202">
        <v>45260</v>
      </c>
      <c r="F230" s="96" t="s">
        <v>1071</v>
      </c>
      <c r="G230" s="101">
        <v>728498</v>
      </c>
      <c r="H230" s="103"/>
      <c r="I230" s="96" t="s">
        <v>862</v>
      </c>
      <c r="J230" s="100" t="s">
        <v>825</v>
      </c>
    </row>
    <row r="231" spans="2:10" ht="27.6">
      <c r="B231" s="94" t="s">
        <v>882</v>
      </c>
      <c r="C231" s="106"/>
      <c r="D231" s="96"/>
      <c r="E231" s="202">
        <v>45288</v>
      </c>
      <c r="F231" s="96" t="s">
        <v>1071</v>
      </c>
      <c r="G231" s="101">
        <v>728498</v>
      </c>
      <c r="H231" s="103"/>
      <c r="I231" s="96" t="s">
        <v>862</v>
      </c>
      <c r="J231" s="100" t="s">
        <v>825</v>
      </c>
    </row>
    <row r="232" spans="2:10" ht="27.6">
      <c r="B232" s="94" t="s">
        <v>882</v>
      </c>
      <c r="C232" s="106"/>
      <c r="D232" s="96"/>
      <c r="E232" s="202">
        <v>45098</v>
      </c>
      <c r="F232" s="96" t="s">
        <v>1071</v>
      </c>
      <c r="G232" s="101">
        <v>728498</v>
      </c>
      <c r="H232" s="103"/>
      <c r="I232" s="96" t="s">
        <v>862</v>
      </c>
      <c r="J232" s="100" t="s">
        <v>825</v>
      </c>
    </row>
    <row r="233" spans="2:10" ht="27.6">
      <c r="B233" s="94" t="s">
        <v>882</v>
      </c>
      <c r="C233" s="106"/>
      <c r="D233" s="96"/>
      <c r="E233" s="202">
        <v>45098</v>
      </c>
      <c r="F233" s="96" t="s">
        <v>1071</v>
      </c>
      <c r="G233" s="101">
        <v>728498</v>
      </c>
      <c r="H233" s="103"/>
      <c r="I233" s="96" t="s">
        <v>862</v>
      </c>
      <c r="J233" s="100" t="s">
        <v>825</v>
      </c>
    </row>
    <row r="234" spans="2:10" ht="27.6">
      <c r="B234" s="94" t="s">
        <v>882</v>
      </c>
      <c r="C234" s="106"/>
      <c r="D234" s="96"/>
      <c r="E234" s="202">
        <v>45076</v>
      </c>
      <c r="F234" s="96" t="s">
        <v>1071</v>
      </c>
      <c r="G234" s="101">
        <v>728498</v>
      </c>
      <c r="H234" s="103"/>
      <c r="I234" s="96" t="s">
        <v>862</v>
      </c>
      <c r="J234" s="100" t="s">
        <v>825</v>
      </c>
    </row>
    <row r="235" spans="2:10" ht="27.6">
      <c r="B235" s="94" t="s">
        <v>882</v>
      </c>
      <c r="C235" s="106"/>
      <c r="D235" s="96"/>
      <c r="E235" s="202">
        <v>45199</v>
      </c>
      <c r="F235" s="96" t="s">
        <v>1071</v>
      </c>
      <c r="G235" s="101">
        <v>728498</v>
      </c>
      <c r="H235" s="103"/>
      <c r="I235" s="96" t="s">
        <v>862</v>
      </c>
      <c r="J235" s="100" t="s">
        <v>825</v>
      </c>
    </row>
    <row r="236" spans="2:10" ht="27.6">
      <c r="B236" s="94" t="s">
        <v>882</v>
      </c>
      <c r="C236" s="106"/>
      <c r="D236" s="96"/>
      <c r="E236" s="202">
        <v>45232</v>
      </c>
      <c r="F236" s="96" t="s">
        <v>1071</v>
      </c>
      <c r="G236" s="101">
        <v>622496</v>
      </c>
      <c r="H236" s="103"/>
      <c r="I236" s="96" t="s">
        <v>862</v>
      </c>
      <c r="J236" s="100" t="s">
        <v>825</v>
      </c>
    </row>
    <row r="237" spans="2:10" ht="27.6">
      <c r="B237" s="94" t="s">
        <v>882</v>
      </c>
      <c r="C237" s="106"/>
      <c r="D237" s="96"/>
      <c r="E237" s="202">
        <v>45134</v>
      </c>
      <c r="F237" s="96" t="s">
        <v>1071</v>
      </c>
      <c r="G237" s="101">
        <v>574293</v>
      </c>
      <c r="H237" s="103"/>
      <c r="I237" s="96" t="s">
        <v>862</v>
      </c>
      <c r="J237" s="100" t="s">
        <v>825</v>
      </c>
    </row>
    <row r="238" spans="2:10" ht="27.6">
      <c r="B238" s="94" t="s">
        <v>882</v>
      </c>
      <c r="C238" s="106"/>
      <c r="D238" s="96"/>
      <c r="E238" s="202">
        <v>45201</v>
      </c>
      <c r="F238" s="96" t="s">
        <v>1076</v>
      </c>
      <c r="G238" s="101">
        <v>600000</v>
      </c>
      <c r="H238" s="103"/>
      <c r="I238" s="96" t="s">
        <v>862</v>
      </c>
      <c r="J238" s="100" t="s">
        <v>825</v>
      </c>
    </row>
    <row r="239" spans="2:10" ht="27.6">
      <c r="B239" s="94" t="s">
        <v>882</v>
      </c>
      <c r="C239" s="106"/>
      <c r="D239" s="96"/>
      <c r="E239" s="202">
        <v>45260</v>
      </c>
      <c r="F239" s="96" t="s">
        <v>1071</v>
      </c>
      <c r="G239" s="101">
        <v>527500</v>
      </c>
      <c r="H239" s="103"/>
      <c r="I239" s="96" t="s">
        <v>862</v>
      </c>
      <c r="J239" s="100" t="s">
        <v>825</v>
      </c>
    </row>
    <row r="240" spans="2:10" ht="27.6">
      <c r="B240" s="94" t="s">
        <v>882</v>
      </c>
      <c r="C240" s="106"/>
      <c r="D240" s="96"/>
      <c r="E240" s="202">
        <v>45288</v>
      </c>
      <c r="F240" s="96" t="s">
        <v>1071</v>
      </c>
      <c r="G240" s="101">
        <v>527500</v>
      </c>
      <c r="H240" s="103"/>
      <c r="I240" s="96" t="s">
        <v>862</v>
      </c>
      <c r="J240" s="100" t="s">
        <v>825</v>
      </c>
    </row>
    <row r="241" spans="2:10" ht="27.6">
      <c r="B241" s="94" t="s">
        <v>882</v>
      </c>
      <c r="C241" s="106"/>
      <c r="D241" s="96"/>
      <c r="E241" s="202">
        <v>45098</v>
      </c>
      <c r="F241" s="96" t="s">
        <v>1071</v>
      </c>
      <c r="G241" s="101">
        <v>527500</v>
      </c>
      <c r="H241" s="103"/>
      <c r="I241" s="96" t="s">
        <v>862</v>
      </c>
      <c r="J241" s="100" t="s">
        <v>825</v>
      </c>
    </row>
    <row r="242" spans="2:10" ht="27.6">
      <c r="B242" s="94" t="s">
        <v>882</v>
      </c>
      <c r="C242" s="106"/>
      <c r="D242" s="96"/>
      <c r="E242" s="202">
        <v>45098</v>
      </c>
      <c r="F242" s="96" t="s">
        <v>1071</v>
      </c>
      <c r="G242" s="101">
        <v>527500</v>
      </c>
      <c r="H242" s="103"/>
      <c r="I242" s="96" t="s">
        <v>862</v>
      </c>
      <c r="J242" s="100" t="s">
        <v>825</v>
      </c>
    </row>
    <row r="243" spans="2:10" ht="27.6">
      <c r="B243" s="94" t="s">
        <v>882</v>
      </c>
      <c r="C243" s="106"/>
      <c r="D243" s="96"/>
      <c r="E243" s="202">
        <v>45076</v>
      </c>
      <c r="F243" s="96" t="s">
        <v>1071</v>
      </c>
      <c r="G243" s="101">
        <v>527500</v>
      </c>
      <c r="H243" s="103"/>
      <c r="I243" s="96" t="s">
        <v>862</v>
      </c>
      <c r="J243" s="100" t="s">
        <v>825</v>
      </c>
    </row>
    <row r="244" spans="2:10" ht="27.6">
      <c r="B244" s="94" t="s">
        <v>882</v>
      </c>
      <c r="C244" s="106"/>
      <c r="D244" s="96"/>
      <c r="E244" s="202">
        <v>45199</v>
      </c>
      <c r="F244" s="96" t="s">
        <v>1071</v>
      </c>
      <c r="G244" s="101">
        <v>527500</v>
      </c>
      <c r="H244" s="103"/>
      <c r="I244" s="96" t="s">
        <v>862</v>
      </c>
      <c r="J244" s="100" t="s">
        <v>825</v>
      </c>
    </row>
    <row r="245" spans="2:10" ht="27.6">
      <c r="B245" s="94" t="s">
        <v>882</v>
      </c>
      <c r="C245" s="106"/>
      <c r="D245" s="96"/>
      <c r="E245" s="202">
        <v>45232</v>
      </c>
      <c r="F245" s="96" t="s">
        <v>1071</v>
      </c>
      <c r="G245" s="101">
        <v>451500</v>
      </c>
      <c r="H245" s="103"/>
      <c r="I245" s="96" t="s">
        <v>862</v>
      </c>
      <c r="J245" s="100" t="s">
        <v>825</v>
      </c>
    </row>
    <row r="246" spans="2:10" ht="27.6">
      <c r="B246" s="94" t="s">
        <v>882</v>
      </c>
      <c r="C246" s="106"/>
      <c r="D246" s="96"/>
      <c r="E246" s="202">
        <v>45260</v>
      </c>
      <c r="F246" s="96" t="s">
        <v>1071</v>
      </c>
      <c r="G246" s="101">
        <v>405000</v>
      </c>
      <c r="H246" s="103"/>
      <c r="I246" s="96" t="s">
        <v>862</v>
      </c>
      <c r="J246" s="100" t="s">
        <v>825</v>
      </c>
    </row>
    <row r="247" spans="2:10" ht="27.6">
      <c r="B247" s="94" t="s">
        <v>882</v>
      </c>
      <c r="C247" s="106"/>
      <c r="D247" s="96"/>
      <c r="E247" s="202">
        <v>45288</v>
      </c>
      <c r="F247" s="96" t="s">
        <v>1071</v>
      </c>
      <c r="G247" s="101">
        <v>405000</v>
      </c>
      <c r="H247" s="103"/>
      <c r="I247" s="96" t="s">
        <v>862</v>
      </c>
      <c r="J247" s="100" t="s">
        <v>825</v>
      </c>
    </row>
    <row r="248" spans="2:10" ht="27.6">
      <c r="B248" s="94" t="s">
        <v>882</v>
      </c>
      <c r="C248" s="106"/>
      <c r="D248" s="96"/>
      <c r="E248" s="202">
        <v>45098</v>
      </c>
      <c r="F248" s="96" t="s">
        <v>1071</v>
      </c>
      <c r="G248" s="101">
        <v>405000</v>
      </c>
      <c r="H248" s="103"/>
      <c r="I248" s="96" t="s">
        <v>862</v>
      </c>
      <c r="J248" s="100" t="s">
        <v>825</v>
      </c>
    </row>
    <row r="249" spans="2:10" ht="27.6">
      <c r="B249" s="94" t="s">
        <v>882</v>
      </c>
      <c r="C249" s="106"/>
      <c r="D249" s="96"/>
      <c r="E249" s="202">
        <v>45076</v>
      </c>
      <c r="F249" s="96" t="s">
        <v>1071</v>
      </c>
      <c r="G249" s="101">
        <v>405000</v>
      </c>
      <c r="H249" s="103"/>
      <c r="I249" s="96" t="s">
        <v>862</v>
      </c>
      <c r="J249" s="100" t="s">
        <v>825</v>
      </c>
    </row>
    <row r="250" spans="2:10" ht="27.6">
      <c r="B250" s="94" t="s">
        <v>882</v>
      </c>
      <c r="C250" s="106"/>
      <c r="D250" s="96"/>
      <c r="E250" s="202">
        <v>45199</v>
      </c>
      <c r="F250" s="96" t="s">
        <v>1071</v>
      </c>
      <c r="G250" s="101">
        <v>405000</v>
      </c>
      <c r="H250" s="103"/>
      <c r="I250" s="96" t="s">
        <v>862</v>
      </c>
      <c r="J250" s="100" t="s">
        <v>825</v>
      </c>
    </row>
    <row r="251" spans="2:10" ht="27.6">
      <c r="B251" s="94" t="s">
        <v>882</v>
      </c>
      <c r="C251" s="106"/>
      <c r="D251" s="96"/>
      <c r="E251" s="202">
        <v>45134</v>
      </c>
      <c r="F251" s="96" t="s">
        <v>1071</v>
      </c>
      <c r="G251" s="101">
        <v>380000</v>
      </c>
      <c r="H251" s="103"/>
      <c r="I251" s="96" t="s">
        <v>862</v>
      </c>
      <c r="J251" s="100" t="s">
        <v>825</v>
      </c>
    </row>
    <row r="252" spans="2:10" ht="27.6">
      <c r="B252" s="94" t="s">
        <v>882</v>
      </c>
      <c r="C252" s="106"/>
      <c r="D252" s="96"/>
      <c r="E252" s="202">
        <v>45260</v>
      </c>
      <c r="F252" s="96" t="s">
        <v>1071</v>
      </c>
      <c r="G252" s="101">
        <v>355000</v>
      </c>
      <c r="H252" s="103"/>
      <c r="I252" s="96" t="s">
        <v>862</v>
      </c>
      <c r="J252" s="100" t="s">
        <v>825</v>
      </c>
    </row>
    <row r="253" spans="2:10" ht="27.6">
      <c r="B253" s="94" t="s">
        <v>882</v>
      </c>
      <c r="C253" s="106"/>
      <c r="D253" s="96"/>
      <c r="E253" s="202">
        <v>45288</v>
      </c>
      <c r="F253" s="96" t="s">
        <v>1071</v>
      </c>
      <c r="G253" s="101">
        <v>355000</v>
      </c>
      <c r="H253" s="103"/>
      <c r="I253" s="96" t="s">
        <v>862</v>
      </c>
      <c r="J253" s="100" t="s">
        <v>825</v>
      </c>
    </row>
    <row r="254" spans="2:10" ht="27.6">
      <c r="B254" s="94" t="s">
        <v>882</v>
      </c>
      <c r="C254" s="106"/>
      <c r="D254" s="96"/>
      <c r="E254" s="202">
        <v>45098</v>
      </c>
      <c r="F254" s="96" t="s">
        <v>1071</v>
      </c>
      <c r="G254" s="101">
        <v>355000</v>
      </c>
      <c r="H254" s="103"/>
      <c r="I254" s="96" t="s">
        <v>862</v>
      </c>
      <c r="J254" s="100" t="s">
        <v>825</v>
      </c>
    </row>
    <row r="255" spans="2:10" ht="27.6">
      <c r="B255" s="94" t="s">
        <v>882</v>
      </c>
      <c r="C255" s="106"/>
      <c r="D255" s="96"/>
      <c r="E255" s="202">
        <v>45098</v>
      </c>
      <c r="F255" s="96" t="s">
        <v>1071</v>
      </c>
      <c r="G255" s="101">
        <v>355000</v>
      </c>
      <c r="H255" s="103"/>
      <c r="I255" s="96" t="s">
        <v>862</v>
      </c>
      <c r="J255" s="100" t="s">
        <v>825</v>
      </c>
    </row>
    <row r="256" spans="2:10" ht="27.6">
      <c r="B256" s="94" t="s">
        <v>882</v>
      </c>
      <c r="C256" s="106"/>
      <c r="D256" s="96"/>
      <c r="E256" s="202">
        <v>45076</v>
      </c>
      <c r="F256" s="96" t="s">
        <v>1071</v>
      </c>
      <c r="G256" s="101">
        <v>355000</v>
      </c>
      <c r="H256" s="103"/>
      <c r="I256" s="96" t="s">
        <v>862</v>
      </c>
      <c r="J256" s="100" t="s">
        <v>825</v>
      </c>
    </row>
    <row r="257" spans="2:10" ht="27.6">
      <c r="B257" s="94" t="s">
        <v>882</v>
      </c>
      <c r="C257" s="106"/>
      <c r="D257" s="96"/>
      <c r="E257" s="202">
        <v>45199</v>
      </c>
      <c r="F257" s="96" t="s">
        <v>1071</v>
      </c>
      <c r="G257" s="101">
        <v>355000</v>
      </c>
      <c r="H257" s="103"/>
      <c r="I257" s="96" t="s">
        <v>862</v>
      </c>
      <c r="J257" s="100" t="s">
        <v>825</v>
      </c>
    </row>
    <row r="258" spans="2:10" ht="27.6">
      <c r="B258" s="94" t="s">
        <v>882</v>
      </c>
      <c r="C258" s="106"/>
      <c r="D258" s="96"/>
      <c r="E258" s="202">
        <v>45232</v>
      </c>
      <c r="F258" s="96" t="s">
        <v>1071</v>
      </c>
      <c r="G258" s="101">
        <v>335000</v>
      </c>
      <c r="H258" s="103"/>
      <c r="I258" s="96" t="s">
        <v>862</v>
      </c>
      <c r="J258" s="100" t="s">
        <v>825</v>
      </c>
    </row>
    <row r="259" spans="2:10" ht="27.6">
      <c r="B259" s="94" t="s">
        <v>882</v>
      </c>
      <c r="C259" s="106"/>
      <c r="D259" s="96"/>
      <c r="E259" s="202">
        <v>45134</v>
      </c>
      <c r="F259" s="96" t="s">
        <v>1071</v>
      </c>
      <c r="G259" s="101">
        <v>305000</v>
      </c>
      <c r="H259" s="103"/>
      <c r="I259" s="96" t="s">
        <v>862</v>
      </c>
      <c r="J259" s="100" t="s">
        <v>825</v>
      </c>
    </row>
    <row r="260" spans="2:10" ht="27.6">
      <c r="B260" s="94" t="s">
        <v>882</v>
      </c>
      <c r="C260" s="106"/>
      <c r="D260" s="96"/>
      <c r="E260" s="202">
        <v>45232</v>
      </c>
      <c r="F260" s="96" t="s">
        <v>1071</v>
      </c>
      <c r="G260" s="101">
        <v>300000</v>
      </c>
      <c r="H260" s="103"/>
      <c r="I260" s="96" t="s">
        <v>862</v>
      </c>
      <c r="J260" s="100" t="s">
        <v>825</v>
      </c>
    </row>
    <row r="261" spans="2:10" ht="27.6">
      <c r="B261" s="94" t="s">
        <v>882</v>
      </c>
      <c r="C261" s="106"/>
      <c r="D261" s="96"/>
      <c r="E261" s="202">
        <v>45134</v>
      </c>
      <c r="F261" s="96" t="s">
        <v>1071</v>
      </c>
      <c r="G261" s="101">
        <v>285000</v>
      </c>
      <c r="H261" s="103"/>
      <c r="I261" s="96" t="s">
        <v>862</v>
      </c>
      <c r="J261" s="100" t="s">
        <v>825</v>
      </c>
    </row>
    <row r="262" spans="2:10" ht="27.6">
      <c r="B262" s="94" t="s">
        <v>882</v>
      </c>
      <c r="C262" s="106"/>
      <c r="D262" s="96"/>
      <c r="E262" s="202">
        <v>45260</v>
      </c>
      <c r="F262" s="96" t="s">
        <v>1071</v>
      </c>
      <c r="G262" s="101">
        <v>285000</v>
      </c>
      <c r="H262" s="103"/>
      <c r="I262" s="96" t="s">
        <v>862</v>
      </c>
      <c r="J262" s="100" t="s">
        <v>825</v>
      </c>
    </row>
    <row r="263" spans="2:10" ht="27.6">
      <c r="B263" s="94" t="s">
        <v>882</v>
      </c>
      <c r="C263" s="106"/>
      <c r="D263" s="96"/>
      <c r="E263" s="202">
        <v>45288</v>
      </c>
      <c r="F263" s="96" t="s">
        <v>1071</v>
      </c>
      <c r="G263" s="101">
        <v>285000</v>
      </c>
      <c r="H263" s="103"/>
      <c r="I263" s="96" t="s">
        <v>862</v>
      </c>
      <c r="J263" s="100" t="s">
        <v>825</v>
      </c>
    </row>
    <row r="264" spans="2:10" ht="27.6">
      <c r="B264" s="94" t="s">
        <v>882</v>
      </c>
      <c r="C264" s="106"/>
      <c r="D264" s="96"/>
      <c r="E264" s="202">
        <v>45098</v>
      </c>
      <c r="F264" s="96" t="s">
        <v>1071</v>
      </c>
      <c r="G264" s="101">
        <v>285000</v>
      </c>
      <c r="H264" s="103"/>
      <c r="I264" s="96" t="s">
        <v>862</v>
      </c>
      <c r="J264" s="100" t="s">
        <v>825</v>
      </c>
    </row>
    <row r="265" spans="2:10" ht="27.6">
      <c r="B265" s="94" t="s">
        <v>882</v>
      </c>
      <c r="C265" s="106"/>
      <c r="D265" s="96"/>
      <c r="E265" s="202">
        <v>45098</v>
      </c>
      <c r="F265" s="96" t="s">
        <v>1071</v>
      </c>
      <c r="G265" s="101">
        <v>285000</v>
      </c>
      <c r="H265" s="103"/>
      <c r="I265" s="96" t="s">
        <v>862</v>
      </c>
      <c r="J265" s="100" t="s">
        <v>825</v>
      </c>
    </row>
    <row r="266" spans="2:10" ht="27.6">
      <c r="B266" s="94" t="s">
        <v>882</v>
      </c>
      <c r="C266" s="106"/>
      <c r="D266" s="96"/>
      <c r="E266" s="202">
        <v>45076</v>
      </c>
      <c r="F266" s="96" t="s">
        <v>1071</v>
      </c>
      <c r="G266" s="101">
        <v>285000</v>
      </c>
      <c r="H266" s="103"/>
      <c r="I266" s="96" t="s">
        <v>862</v>
      </c>
      <c r="J266" s="100" t="s">
        <v>825</v>
      </c>
    </row>
    <row r="267" spans="2:10" ht="27.6">
      <c r="B267" s="94" t="s">
        <v>882</v>
      </c>
      <c r="C267" s="106"/>
      <c r="D267" s="96"/>
      <c r="E267" s="202">
        <v>45232</v>
      </c>
      <c r="F267" s="96" t="s">
        <v>1071</v>
      </c>
      <c r="G267" s="101">
        <v>285000</v>
      </c>
      <c r="H267" s="103"/>
      <c r="I267" s="96" t="s">
        <v>862</v>
      </c>
      <c r="J267" s="100" t="s">
        <v>825</v>
      </c>
    </row>
    <row r="268" spans="2:10" ht="27.6">
      <c r="B268" s="94" t="s">
        <v>882</v>
      </c>
      <c r="C268" s="106"/>
      <c r="D268" s="96"/>
      <c r="E268" s="202">
        <v>45199</v>
      </c>
      <c r="F268" s="96" t="s">
        <v>1071</v>
      </c>
      <c r="G268" s="101">
        <v>285000</v>
      </c>
      <c r="H268" s="103"/>
      <c r="I268" s="96" t="s">
        <v>862</v>
      </c>
      <c r="J268" s="100" t="s">
        <v>825</v>
      </c>
    </row>
    <row r="269" spans="2:10" ht="27.6">
      <c r="B269" s="94" t="s">
        <v>882</v>
      </c>
      <c r="C269" s="106"/>
      <c r="D269" s="96"/>
      <c r="E269" s="202">
        <v>45166</v>
      </c>
      <c r="F269" s="96" t="s">
        <v>1071</v>
      </c>
      <c r="G269" s="101">
        <v>260208</v>
      </c>
      <c r="H269" s="103"/>
      <c r="I269" s="96" t="s">
        <v>862</v>
      </c>
      <c r="J269" s="100" t="s">
        <v>825</v>
      </c>
    </row>
    <row r="270" spans="2:10" ht="27.6">
      <c r="B270" s="94" t="s">
        <v>882</v>
      </c>
      <c r="C270" s="106"/>
      <c r="D270" s="96"/>
      <c r="E270" s="202">
        <v>45134</v>
      </c>
      <c r="F270" s="96" t="s">
        <v>1071</v>
      </c>
      <c r="G270" s="101">
        <v>235000</v>
      </c>
      <c r="H270" s="103"/>
      <c r="I270" s="96" t="s">
        <v>862</v>
      </c>
      <c r="J270" s="100" t="s">
        <v>825</v>
      </c>
    </row>
    <row r="271" spans="2:10" ht="27.6">
      <c r="B271" s="94" t="s">
        <v>882</v>
      </c>
      <c r="C271" s="106"/>
      <c r="D271" s="96"/>
      <c r="E271" s="202">
        <v>45166</v>
      </c>
      <c r="F271" s="96" t="s">
        <v>1071</v>
      </c>
      <c r="G271" s="101">
        <v>223500</v>
      </c>
      <c r="H271" s="103"/>
      <c r="I271" s="96" t="s">
        <v>862</v>
      </c>
      <c r="J271" s="100" t="s">
        <v>825</v>
      </c>
    </row>
    <row r="272" spans="2:10" ht="27.6">
      <c r="B272" s="94" t="s">
        <v>882</v>
      </c>
      <c r="C272" s="106"/>
      <c r="D272" s="96"/>
      <c r="E272" s="202">
        <v>45166</v>
      </c>
      <c r="F272" s="96" t="s">
        <v>1071</v>
      </c>
      <c r="G272" s="101">
        <v>175000</v>
      </c>
      <c r="H272" s="103"/>
      <c r="I272" s="96" t="s">
        <v>862</v>
      </c>
      <c r="J272" s="100" t="s">
        <v>825</v>
      </c>
    </row>
    <row r="273" spans="2:10" ht="27.6">
      <c r="B273" s="94" t="s">
        <v>882</v>
      </c>
      <c r="C273" s="106"/>
      <c r="D273" s="96"/>
      <c r="E273" s="202">
        <v>45166</v>
      </c>
      <c r="F273" s="96" t="s">
        <v>1071</v>
      </c>
      <c r="G273" s="101">
        <v>170000</v>
      </c>
      <c r="H273" s="103"/>
      <c r="I273" s="96" t="s">
        <v>862</v>
      </c>
      <c r="J273" s="100" t="s">
        <v>825</v>
      </c>
    </row>
    <row r="274" spans="2:10" ht="27.6">
      <c r="B274" s="94" t="s">
        <v>882</v>
      </c>
      <c r="C274" s="106"/>
      <c r="D274" s="96"/>
      <c r="E274" s="202">
        <v>45036</v>
      </c>
      <c r="F274" s="96" t="s">
        <v>1071</v>
      </c>
      <c r="G274" s="101">
        <v>154205</v>
      </c>
      <c r="H274" s="103"/>
      <c r="I274" s="96" t="s">
        <v>862</v>
      </c>
      <c r="J274" s="100" t="s">
        <v>825</v>
      </c>
    </row>
    <row r="275" spans="2:10" ht="27.6">
      <c r="B275" s="94" t="s">
        <v>882</v>
      </c>
      <c r="C275" s="106"/>
      <c r="D275" s="96"/>
      <c r="E275" s="202">
        <v>44959</v>
      </c>
      <c r="F275" s="96" t="s">
        <v>1071</v>
      </c>
      <c r="G275" s="101">
        <v>154205</v>
      </c>
      <c r="H275" s="103"/>
      <c r="I275" s="96" t="s">
        <v>862</v>
      </c>
      <c r="J275" s="100" t="s">
        <v>825</v>
      </c>
    </row>
    <row r="276" spans="2:10" ht="27.6">
      <c r="B276" s="94" t="s">
        <v>882</v>
      </c>
      <c r="C276" s="106"/>
      <c r="D276" s="96"/>
      <c r="E276" s="202">
        <v>45014</v>
      </c>
      <c r="F276" s="96" t="s">
        <v>1071</v>
      </c>
      <c r="G276" s="101">
        <v>154205</v>
      </c>
      <c r="H276" s="103"/>
      <c r="I276" s="96" t="s">
        <v>862</v>
      </c>
      <c r="J276" s="100" t="s">
        <v>825</v>
      </c>
    </row>
    <row r="277" spans="2:10" ht="27.6">
      <c r="B277" s="94" t="s">
        <v>882</v>
      </c>
      <c r="C277" s="106"/>
      <c r="D277" s="96"/>
      <c r="E277" s="202">
        <v>44984</v>
      </c>
      <c r="F277" s="96" t="s">
        <v>1071</v>
      </c>
      <c r="G277" s="101">
        <v>154205</v>
      </c>
      <c r="H277" s="103"/>
      <c r="I277" s="96" t="s">
        <v>862</v>
      </c>
      <c r="J277" s="100" t="s">
        <v>825</v>
      </c>
    </row>
    <row r="278" spans="2:10" ht="27.6">
      <c r="B278" s="94" t="s">
        <v>882</v>
      </c>
      <c r="C278" s="106"/>
      <c r="D278" s="96"/>
      <c r="E278" s="202">
        <v>45260</v>
      </c>
      <c r="F278" s="96" t="s">
        <v>1071</v>
      </c>
      <c r="G278" s="101">
        <v>149684</v>
      </c>
      <c r="H278" s="103"/>
      <c r="I278" s="96" t="s">
        <v>862</v>
      </c>
      <c r="J278" s="100" t="s">
        <v>825</v>
      </c>
    </row>
    <row r="279" spans="2:10" ht="27.6">
      <c r="B279" s="94" t="s">
        <v>882</v>
      </c>
      <c r="C279" s="106"/>
      <c r="D279" s="96"/>
      <c r="E279" s="202">
        <v>45288</v>
      </c>
      <c r="F279" s="96" t="s">
        <v>1071</v>
      </c>
      <c r="G279" s="101">
        <v>149684</v>
      </c>
      <c r="H279" s="103"/>
      <c r="I279" s="96" t="s">
        <v>862</v>
      </c>
      <c r="J279" s="100" t="s">
        <v>825</v>
      </c>
    </row>
    <row r="280" spans="2:10" ht="27.6">
      <c r="B280" s="94" t="s">
        <v>882</v>
      </c>
      <c r="C280" s="106"/>
      <c r="D280" s="96"/>
      <c r="E280" s="202">
        <v>45098</v>
      </c>
      <c r="F280" s="96" t="s">
        <v>1071</v>
      </c>
      <c r="G280" s="101">
        <v>149684</v>
      </c>
      <c r="H280" s="103"/>
      <c r="I280" s="96" t="s">
        <v>862</v>
      </c>
      <c r="J280" s="100" t="s">
        <v>825</v>
      </c>
    </row>
    <row r="281" spans="2:10" ht="27.6">
      <c r="B281" s="94" t="s">
        <v>882</v>
      </c>
      <c r="C281" s="106"/>
      <c r="D281" s="96"/>
      <c r="E281" s="202">
        <v>45098</v>
      </c>
      <c r="F281" s="96" t="s">
        <v>1071</v>
      </c>
      <c r="G281" s="101">
        <v>149684</v>
      </c>
      <c r="H281" s="103"/>
      <c r="I281" s="96" t="s">
        <v>862</v>
      </c>
      <c r="J281" s="100" t="s">
        <v>825</v>
      </c>
    </row>
    <row r="282" spans="2:10" ht="27.6">
      <c r="B282" s="94" t="s">
        <v>882</v>
      </c>
      <c r="C282" s="106"/>
      <c r="D282" s="96"/>
      <c r="E282" s="202">
        <v>45036</v>
      </c>
      <c r="F282" s="96" t="s">
        <v>1071</v>
      </c>
      <c r="G282" s="101">
        <v>147500</v>
      </c>
      <c r="H282" s="103"/>
      <c r="I282" s="96" t="s">
        <v>862</v>
      </c>
      <c r="J282" s="100" t="s">
        <v>825</v>
      </c>
    </row>
    <row r="283" spans="2:10" ht="27.6">
      <c r="B283" s="94" t="s">
        <v>882</v>
      </c>
      <c r="C283" s="106"/>
      <c r="D283" s="96"/>
      <c r="E283" s="202">
        <v>45076</v>
      </c>
      <c r="F283" s="96" t="s">
        <v>1071</v>
      </c>
      <c r="G283" s="101">
        <v>149684</v>
      </c>
      <c r="H283" s="103"/>
      <c r="I283" s="96" t="s">
        <v>862</v>
      </c>
      <c r="J283" s="100" t="s">
        <v>825</v>
      </c>
    </row>
    <row r="284" spans="2:10" ht="27.6">
      <c r="B284" s="94" t="s">
        <v>882</v>
      </c>
      <c r="C284" s="106"/>
      <c r="D284" s="96"/>
      <c r="E284" s="202">
        <v>44959</v>
      </c>
      <c r="F284" s="96" t="s">
        <v>1071</v>
      </c>
      <c r="G284" s="101">
        <v>147500</v>
      </c>
      <c r="H284" s="103"/>
      <c r="I284" s="96" t="s">
        <v>862</v>
      </c>
      <c r="J284" s="100" t="s">
        <v>825</v>
      </c>
    </row>
    <row r="285" spans="2:10" ht="27.6">
      <c r="B285" s="94" t="s">
        <v>882</v>
      </c>
      <c r="C285" s="106"/>
      <c r="D285" s="96"/>
      <c r="E285" s="202">
        <v>45014</v>
      </c>
      <c r="F285" s="96" t="s">
        <v>1071</v>
      </c>
      <c r="G285" s="101">
        <v>147500</v>
      </c>
      <c r="H285" s="103"/>
      <c r="I285" s="96" t="s">
        <v>862</v>
      </c>
      <c r="J285" s="100" t="s">
        <v>825</v>
      </c>
    </row>
    <row r="286" spans="2:10" ht="27.6">
      <c r="B286" s="94" t="s">
        <v>882</v>
      </c>
      <c r="C286" s="106"/>
      <c r="D286" s="96"/>
      <c r="E286" s="202">
        <v>45199</v>
      </c>
      <c r="F286" s="96" t="s">
        <v>1071</v>
      </c>
      <c r="G286" s="101">
        <v>149684</v>
      </c>
      <c r="H286" s="103"/>
      <c r="I286" s="96" t="s">
        <v>862</v>
      </c>
      <c r="J286" s="100" t="s">
        <v>825</v>
      </c>
    </row>
    <row r="287" spans="2:10" ht="27.6">
      <c r="B287" s="94" t="s">
        <v>882</v>
      </c>
      <c r="C287" s="106"/>
      <c r="D287" s="96"/>
      <c r="E287" s="202">
        <v>44984</v>
      </c>
      <c r="F287" s="96" t="s">
        <v>1071</v>
      </c>
      <c r="G287" s="101">
        <v>147500</v>
      </c>
      <c r="H287" s="103"/>
      <c r="I287" s="96" t="s">
        <v>862</v>
      </c>
      <c r="J287" s="100" t="s">
        <v>825</v>
      </c>
    </row>
    <row r="288" spans="2:10" ht="27.6">
      <c r="B288" s="94" t="s">
        <v>882</v>
      </c>
      <c r="C288" s="106"/>
      <c r="D288" s="96"/>
      <c r="E288" s="202">
        <v>45036</v>
      </c>
      <c r="F288" s="96" t="s">
        <v>1071</v>
      </c>
      <c r="G288" s="101">
        <v>120000</v>
      </c>
      <c r="H288" s="103"/>
      <c r="I288" s="96" t="s">
        <v>862</v>
      </c>
      <c r="J288" s="100" t="s">
        <v>825</v>
      </c>
    </row>
    <row r="289" spans="2:10" ht="27.6">
      <c r="B289" s="94" t="s">
        <v>882</v>
      </c>
      <c r="C289" s="106"/>
      <c r="D289" s="96"/>
      <c r="E289" s="202">
        <v>45232</v>
      </c>
      <c r="F289" s="96" t="s">
        <v>1071</v>
      </c>
      <c r="G289" s="101">
        <v>122990</v>
      </c>
      <c r="H289" s="103"/>
      <c r="I289" s="96" t="s">
        <v>862</v>
      </c>
      <c r="J289" s="100" t="s">
        <v>825</v>
      </c>
    </row>
    <row r="290" spans="2:10" ht="27.6">
      <c r="B290" s="94" t="s">
        <v>882</v>
      </c>
      <c r="C290" s="106"/>
      <c r="D290" s="96"/>
      <c r="E290" s="202">
        <v>44959</v>
      </c>
      <c r="F290" s="96" t="s">
        <v>1071</v>
      </c>
      <c r="G290" s="101">
        <v>120000</v>
      </c>
      <c r="H290" s="103"/>
      <c r="I290" s="96" t="s">
        <v>862</v>
      </c>
      <c r="J290" s="100" t="s">
        <v>825</v>
      </c>
    </row>
    <row r="291" spans="2:10" ht="27.6">
      <c r="B291" s="94" t="s">
        <v>882</v>
      </c>
      <c r="C291" s="106"/>
      <c r="D291" s="96"/>
      <c r="E291" s="202">
        <v>45014</v>
      </c>
      <c r="F291" s="96" t="s">
        <v>1071</v>
      </c>
      <c r="G291" s="101">
        <v>120000</v>
      </c>
      <c r="H291" s="103"/>
      <c r="I291" s="96" t="s">
        <v>862</v>
      </c>
      <c r="J291" s="100" t="s">
        <v>825</v>
      </c>
    </row>
    <row r="292" spans="2:10" ht="27.6">
      <c r="B292" s="94" t="s">
        <v>882</v>
      </c>
      <c r="C292" s="106"/>
      <c r="D292" s="96"/>
      <c r="E292" s="202">
        <v>44984</v>
      </c>
      <c r="F292" s="96" t="s">
        <v>1071</v>
      </c>
      <c r="G292" s="101">
        <v>120000</v>
      </c>
      <c r="H292" s="103"/>
      <c r="I292" s="96" t="s">
        <v>862</v>
      </c>
      <c r="J292" s="100" t="s">
        <v>825</v>
      </c>
    </row>
    <row r="293" spans="2:10" ht="27.6">
      <c r="B293" s="94" t="s">
        <v>882</v>
      </c>
      <c r="C293" s="106"/>
      <c r="D293" s="96"/>
      <c r="E293" s="202">
        <v>45134</v>
      </c>
      <c r="F293" s="96" t="s">
        <v>1071</v>
      </c>
      <c r="G293" s="101">
        <v>110760</v>
      </c>
      <c r="H293" s="103"/>
      <c r="I293" s="96" t="s">
        <v>862</v>
      </c>
      <c r="J293" s="100" t="s">
        <v>825</v>
      </c>
    </row>
    <row r="294" spans="2:10" ht="27.6">
      <c r="B294" s="94" t="s">
        <v>882</v>
      </c>
      <c r="C294" s="106"/>
      <c r="D294" s="96"/>
      <c r="E294" s="202">
        <v>45036</v>
      </c>
      <c r="F294" s="96" t="s">
        <v>1071</v>
      </c>
      <c r="G294" s="101">
        <v>100000</v>
      </c>
      <c r="H294" s="103"/>
      <c r="I294" s="96" t="s">
        <v>862</v>
      </c>
      <c r="J294" s="100" t="s">
        <v>825</v>
      </c>
    </row>
    <row r="295" spans="2:10" ht="27.6">
      <c r="B295" s="94" t="s">
        <v>882</v>
      </c>
      <c r="C295" s="106"/>
      <c r="D295" s="96"/>
      <c r="E295" s="202">
        <v>44959</v>
      </c>
      <c r="F295" s="96" t="s">
        <v>1071</v>
      </c>
      <c r="G295" s="101">
        <v>100000</v>
      </c>
      <c r="H295" s="103"/>
      <c r="I295" s="96" t="s">
        <v>862</v>
      </c>
      <c r="J295" s="100" t="s">
        <v>825</v>
      </c>
    </row>
    <row r="296" spans="2:10" ht="27.6">
      <c r="B296" s="94" t="s">
        <v>882</v>
      </c>
      <c r="C296" s="106"/>
      <c r="D296" s="96"/>
      <c r="E296" s="202">
        <v>45014</v>
      </c>
      <c r="F296" s="96" t="s">
        <v>1071</v>
      </c>
      <c r="G296" s="101">
        <v>100000</v>
      </c>
      <c r="H296" s="103"/>
      <c r="I296" s="96" t="s">
        <v>862</v>
      </c>
      <c r="J296" s="100" t="s">
        <v>825</v>
      </c>
    </row>
    <row r="297" spans="2:10" ht="27.6">
      <c r="B297" s="94" t="s">
        <v>882</v>
      </c>
      <c r="C297" s="106"/>
      <c r="D297" s="96"/>
      <c r="E297" s="202">
        <v>44984</v>
      </c>
      <c r="F297" s="96" t="s">
        <v>1071</v>
      </c>
      <c r="G297" s="101">
        <v>100000</v>
      </c>
      <c r="H297" s="103"/>
      <c r="I297" s="96" t="s">
        <v>862</v>
      </c>
      <c r="J297" s="100" t="s">
        <v>825</v>
      </c>
    </row>
    <row r="298" spans="2:10" ht="27.6">
      <c r="B298" s="94" t="s">
        <v>882</v>
      </c>
      <c r="C298" s="106"/>
      <c r="D298" s="96"/>
      <c r="E298" s="202">
        <v>45260</v>
      </c>
      <c r="F298" s="96" t="s">
        <v>1071</v>
      </c>
      <c r="G298" s="101">
        <v>72809</v>
      </c>
      <c r="H298" s="103"/>
      <c r="I298" s="96" t="s">
        <v>862</v>
      </c>
      <c r="J298" s="100" t="s">
        <v>825</v>
      </c>
    </row>
    <row r="299" spans="2:10" ht="27.6">
      <c r="B299" s="94" t="s">
        <v>882</v>
      </c>
      <c r="C299" s="106"/>
      <c r="D299" s="96"/>
      <c r="E299" s="202">
        <v>45288</v>
      </c>
      <c r="F299" s="96" t="s">
        <v>1071</v>
      </c>
      <c r="G299" s="101">
        <v>72809</v>
      </c>
      <c r="H299" s="103"/>
      <c r="I299" s="96" t="s">
        <v>862</v>
      </c>
      <c r="J299" s="100" t="s">
        <v>825</v>
      </c>
    </row>
    <row r="300" spans="2:10" ht="27.6">
      <c r="B300" s="94" t="s">
        <v>882</v>
      </c>
      <c r="C300" s="106"/>
      <c r="D300" s="96"/>
      <c r="E300" s="202">
        <v>45098</v>
      </c>
      <c r="F300" s="96" t="s">
        <v>1071</v>
      </c>
      <c r="G300" s="101">
        <v>72809</v>
      </c>
      <c r="H300" s="103"/>
      <c r="I300" s="96" t="s">
        <v>862</v>
      </c>
      <c r="J300" s="100" t="s">
        <v>825</v>
      </c>
    </row>
    <row r="301" spans="2:10" ht="27.6">
      <c r="B301" s="94" t="s">
        <v>882</v>
      </c>
      <c r="C301" s="106"/>
      <c r="D301" s="96"/>
      <c r="E301" s="202">
        <v>45098</v>
      </c>
      <c r="F301" s="96" t="s">
        <v>1071</v>
      </c>
      <c r="G301" s="101">
        <v>72809</v>
      </c>
      <c r="H301" s="103"/>
      <c r="I301" s="96" t="s">
        <v>862</v>
      </c>
      <c r="J301" s="100" t="s">
        <v>825</v>
      </c>
    </row>
    <row r="302" spans="2:10" ht="27.6">
      <c r="B302" s="94" t="s">
        <v>882</v>
      </c>
      <c r="C302" s="106"/>
      <c r="D302" s="96"/>
      <c r="E302" s="202">
        <v>45076</v>
      </c>
      <c r="F302" s="96" t="s">
        <v>1071</v>
      </c>
      <c r="G302" s="101">
        <v>72809</v>
      </c>
      <c r="H302" s="103"/>
      <c r="I302" s="96" t="s">
        <v>862</v>
      </c>
      <c r="J302" s="100" t="s">
        <v>825</v>
      </c>
    </row>
    <row r="303" spans="2:10" ht="27.6">
      <c r="B303" s="94" t="s">
        <v>882</v>
      </c>
      <c r="C303" s="106"/>
      <c r="D303" s="96"/>
      <c r="E303" s="202">
        <v>45199</v>
      </c>
      <c r="F303" s="96" t="s">
        <v>1071</v>
      </c>
      <c r="G303" s="101">
        <v>72809</v>
      </c>
      <c r="H303" s="103"/>
      <c r="I303" s="96" t="s">
        <v>862</v>
      </c>
      <c r="J303" s="100" t="s">
        <v>825</v>
      </c>
    </row>
    <row r="304" spans="2:10" ht="27.6">
      <c r="B304" s="94" t="s">
        <v>882</v>
      </c>
      <c r="C304" s="106"/>
      <c r="D304" s="96"/>
      <c r="E304" s="202">
        <v>45166</v>
      </c>
      <c r="F304" s="96" t="s">
        <v>1071</v>
      </c>
      <c r="G304" s="101">
        <v>65618</v>
      </c>
      <c r="H304" s="103"/>
      <c r="I304" s="96" t="s">
        <v>862</v>
      </c>
      <c r="J304" s="100" t="s">
        <v>825</v>
      </c>
    </row>
    <row r="305" spans="2:10" ht="27.6">
      <c r="B305" s="94" t="s">
        <v>882</v>
      </c>
      <c r="C305" s="106"/>
      <c r="D305" s="96"/>
      <c r="E305" s="202">
        <v>45232</v>
      </c>
      <c r="F305" s="96" t="s">
        <v>1071</v>
      </c>
      <c r="G305" s="101">
        <v>59462</v>
      </c>
      <c r="H305" s="103"/>
      <c r="I305" s="96" t="s">
        <v>862</v>
      </c>
      <c r="J305" s="100" t="s">
        <v>825</v>
      </c>
    </row>
    <row r="306" spans="2:10" ht="27.6">
      <c r="B306" s="94" t="s">
        <v>882</v>
      </c>
      <c r="C306" s="102"/>
      <c r="D306" s="96"/>
      <c r="E306" s="201">
        <v>45134</v>
      </c>
      <c r="F306" s="96" t="s">
        <v>1071</v>
      </c>
      <c r="G306" s="101">
        <v>53347</v>
      </c>
      <c r="H306" s="103"/>
      <c r="I306" s="96" t="s">
        <v>862</v>
      </c>
      <c r="J306" s="100" t="s">
        <v>825</v>
      </c>
    </row>
    <row r="307" spans="2:10" ht="27.6">
      <c r="B307" s="94" t="s">
        <v>882</v>
      </c>
      <c r="C307" s="102"/>
      <c r="D307" s="96"/>
      <c r="E307" s="201">
        <v>45036</v>
      </c>
      <c r="F307" s="96" t="s">
        <v>1071</v>
      </c>
      <c r="G307" s="101">
        <v>38924</v>
      </c>
      <c r="H307" s="103"/>
      <c r="I307" s="96" t="s">
        <v>862</v>
      </c>
      <c r="J307" s="100" t="s">
        <v>825</v>
      </c>
    </row>
    <row r="308" spans="2:10" ht="27.6">
      <c r="B308" s="94" t="s">
        <v>882</v>
      </c>
      <c r="C308" s="102"/>
      <c r="D308" s="96"/>
      <c r="E308" s="201">
        <v>44959</v>
      </c>
      <c r="F308" s="96" t="s">
        <v>1071</v>
      </c>
      <c r="G308" s="101">
        <v>38924</v>
      </c>
      <c r="H308" s="103"/>
      <c r="I308" s="96" t="s">
        <v>862</v>
      </c>
      <c r="J308" s="100" t="s">
        <v>825</v>
      </c>
    </row>
    <row r="309" spans="2:10" ht="27.6">
      <c r="B309" s="94" t="s">
        <v>882</v>
      </c>
      <c r="C309" s="102"/>
      <c r="D309" s="96"/>
      <c r="E309" s="201">
        <v>45014</v>
      </c>
      <c r="F309" s="96" t="s">
        <v>1071</v>
      </c>
      <c r="G309" s="101">
        <v>38924</v>
      </c>
      <c r="H309" s="103"/>
      <c r="I309" s="96" t="s">
        <v>862</v>
      </c>
      <c r="J309" s="100" t="s">
        <v>825</v>
      </c>
    </row>
    <row r="310" spans="2:10" ht="27.6">
      <c r="B310" s="94" t="s">
        <v>882</v>
      </c>
      <c r="C310" s="102"/>
      <c r="D310" s="96"/>
      <c r="E310" s="201">
        <v>44984</v>
      </c>
      <c r="F310" s="96" t="s">
        <v>1071</v>
      </c>
      <c r="G310" s="101">
        <v>38924</v>
      </c>
      <c r="H310" s="103"/>
      <c r="I310" s="96" t="s">
        <v>862</v>
      </c>
      <c r="J310" s="100" t="s">
        <v>825</v>
      </c>
    </row>
    <row r="311" spans="2:10" ht="27.6">
      <c r="B311" s="94" t="s">
        <v>882</v>
      </c>
      <c r="C311" s="102"/>
      <c r="D311" s="96"/>
      <c r="E311" s="201">
        <v>45166</v>
      </c>
      <c r="F311" s="96" t="s">
        <v>1071</v>
      </c>
      <c r="G311" s="101">
        <v>32809</v>
      </c>
      <c r="H311" s="103"/>
      <c r="I311" s="96" t="s">
        <v>862</v>
      </c>
      <c r="J311" s="100" t="s">
        <v>825</v>
      </c>
    </row>
    <row r="312" spans="2:10" ht="27.6">
      <c r="B312" s="94" t="s">
        <v>882</v>
      </c>
      <c r="C312" s="106"/>
      <c r="D312" s="96"/>
      <c r="E312" s="201">
        <v>45036</v>
      </c>
      <c r="F312" s="96" t="s">
        <v>1071</v>
      </c>
      <c r="G312" s="101">
        <v>19462</v>
      </c>
      <c r="H312" s="103"/>
      <c r="I312" s="96" t="s">
        <v>862</v>
      </c>
      <c r="J312" s="100" t="s">
        <v>825</v>
      </c>
    </row>
    <row r="313" spans="2:10" ht="27.6">
      <c r="B313" s="94" t="s">
        <v>882</v>
      </c>
      <c r="C313" s="106"/>
      <c r="D313" s="96"/>
      <c r="E313" s="201">
        <v>44959</v>
      </c>
      <c r="F313" s="96" t="s">
        <v>1071</v>
      </c>
      <c r="G313" s="101">
        <v>19462</v>
      </c>
      <c r="H313" s="103"/>
      <c r="I313" s="96" t="s">
        <v>862</v>
      </c>
      <c r="J313" s="100" t="s">
        <v>825</v>
      </c>
    </row>
    <row r="314" spans="2:10" ht="27.6">
      <c r="B314" s="94" t="s">
        <v>882</v>
      </c>
      <c r="C314" s="106"/>
      <c r="D314" s="96"/>
      <c r="E314" s="201">
        <v>45014</v>
      </c>
      <c r="F314" s="96" t="s">
        <v>1071</v>
      </c>
      <c r="G314" s="101">
        <v>19462</v>
      </c>
      <c r="H314" s="103"/>
      <c r="I314" s="96" t="s">
        <v>862</v>
      </c>
      <c r="J314" s="100" t="s">
        <v>825</v>
      </c>
    </row>
    <row r="315" spans="2:10" ht="27.6">
      <c r="B315" s="94" t="s">
        <v>882</v>
      </c>
      <c r="C315" s="106"/>
      <c r="D315" s="96"/>
      <c r="E315" s="201">
        <v>44984</v>
      </c>
      <c r="F315" s="96" t="s">
        <v>1071</v>
      </c>
      <c r="G315" s="101">
        <v>19462</v>
      </c>
      <c r="H315" s="103"/>
      <c r="I315" s="96" t="s">
        <v>862</v>
      </c>
      <c r="J315" s="100" t="s">
        <v>825</v>
      </c>
    </row>
    <row r="316" spans="2:10" ht="27.6">
      <c r="B316" s="94" t="s">
        <v>882</v>
      </c>
      <c r="C316" s="107"/>
      <c r="D316" s="96"/>
      <c r="E316" s="201">
        <v>45260</v>
      </c>
      <c r="F316" s="96" t="s">
        <v>1071</v>
      </c>
      <c r="G316" s="101">
        <v>12000</v>
      </c>
      <c r="H316" s="103"/>
      <c r="I316" s="96" t="s">
        <v>862</v>
      </c>
      <c r="J316" s="100" t="s">
        <v>825</v>
      </c>
    </row>
    <row r="317" spans="2:10" ht="27.6">
      <c r="B317" s="94" t="s">
        <v>882</v>
      </c>
      <c r="C317" s="107"/>
      <c r="D317" s="96"/>
      <c r="E317" s="201">
        <v>45288</v>
      </c>
      <c r="F317" s="96" t="s">
        <v>1071</v>
      </c>
      <c r="G317" s="101">
        <v>12000</v>
      </c>
      <c r="H317" s="103"/>
      <c r="I317" s="96" t="s">
        <v>862</v>
      </c>
      <c r="J317" s="100" t="s">
        <v>825</v>
      </c>
    </row>
    <row r="318" spans="2:10" ht="27.6">
      <c r="B318" s="94" t="s">
        <v>882</v>
      </c>
      <c r="C318" s="106"/>
      <c r="D318" s="96"/>
      <c r="E318" s="202">
        <v>45098</v>
      </c>
      <c r="F318" s="96" t="s">
        <v>1071</v>
      </c>
      <c r="G318" s="101">
        <v>12000</v>
      </c>
      <c r="H318" s="103"/>
      <c r="I318" s="96" t="s">
        <v>862</v>
      </c>
      <c r="J318" s="100" t="s">
        <v>825</v>
      </c>
    </row>
    <row r="319" spans="2:10" ht="27.6">
      <c r="B319" s="94" t="s">
        <v>882</v>
      </c>
      <c r="C319" s="107"/>
      <c r="D319" s="96"/>
      <c r="E319" s="201">
        <v>45098</v>
      </c>
      <c r="F319" s="96" t="s">
        <v>1071</v>
      </c>
      <c r="G319" s="101">
        <v>12000</v>
      </c>
      <c r="H319" s="103"/>
      <c r="I319" s="96" t="s">
        <v>862</v>
      </c>
      <c r="J319" s="100" t="s">
        <v>825</v>
      </c>
    </row>
    <row r="320" spans="2:10" ht="27.6">
      <c r="B320" s="94" t="s">
        <v>882</v>
      </c>
      <c r="C320" s="107"/>
      <c r="D320" s="96"/>
      <c r="E320" s="201">
        <v>45076</v>
      </c>
      <c r="F320" s="96" t="s">
        <v>1071</v>
      </c>
      <c r="G320" s="101">
        <v>12000</v>
      </c>
      <c r="H320" s="103"/>
      <c r="I320" s="96" t="s">
        <v>862</v>
      </c>
      <c r="J320" s="100" t="s">
        <v>825</v>
      </c>
    </row>
    <row r="321" spans="2:10" ht="27.6">
      <c r="B321" s="94" t="s">
        <v>882</v>
      </c>
      <c r="C321" s="107"/>
      <c r="D321" s="96"/>
      <c r="E321" s="201">
        <v>45199</v>
      </c>
      <c r="F321" s="96" t="s">
        <v>1071</v>
      </c>
      <c r="G321" s="101">
        <v>12000</v>
      </c>
      <c r="H321" s="103"/>
      <c r="I321" s="96" t="s">
        <v>862</v>
      </c>
      <c r="J321" s="100" t="s">
        <v>825</v>
      </c>
    </row>
    <row r="322" spans="2:10" ht="27.6">
      <c r="B322" s="94" t="s">
        <v>882</v>
      </c>
      <c r="C322" s="107"/>
      <c r="D322" s="96"/>
      <c r="E322" s="201">
        <v>45134</v>
      </c>
      <c r="F322" s="96" t="s">
        <v>1071</v>
      </c>
      <c r="G322" s="101">
        <v>10000</v>
      </c>
      <c r="H322" s="103"/>
      <c r="I322" s="96" t="s">
        <v>862</v>
      </c>
      <c r="J322" s="100" t="s">
        <v>825</v>
      </c>
    </row>
    <row r="323" spans="2:10" ht="27.6">
      <c r="B323" s="94" t="s">
        <v>882</v>
      </c>
      <c r="C323" s="107"/>
      <c r="D323" s="96"/>
      <c r="E323" s="201">
        <v>45232</v>
      </c>
      <c r="F323" s="96" t="s">
        <v>1071</v>
      </c>
      <c r="G323" s="101">
        <v>10000</v>
      </c>
      <c r="H323" s="103"/>
      <c r="I323" s="96" t="s">
        <v>862</v>
      </c>
      <c r="J323" s="100" t="s">
        <v>825</v>
      </c>
    </row>
    <row r="324" spans="2:10" ht="27.6">
      <c r="B324" s="94" t="s">
        <v>882</v>
      </c>
      <c r="C324" s="107"/>
      <c r="D324" s="96"/>
      <c r="E324" s="201">
        <v>45166</v>
      </c>
      <c r="F324" s="96" t="s">
        <v>1071</v>
      </c>
      <c r="G324" s="101">
        <v>4000</v>
      </c>
      <c r="H324" s="103"/>
      <c r="I324" s="96" t="s">
        <v>862</v>
      </c>
      <c r="J324" s="100" t="s">
        <v>825</v>
      </c>
    </row>
    <row r="325" spans="2:10" ht="27.6">
      <c r="B325" s="94" t="s">
        <v>882</v>
      </c>
      <c r="C325" s="107"/>
      <c r="D325" s="96"/>
      <c r="E325" s="201">
        <v>45036</v>
      </c>
      <c r="F325" s="96" t="s">
        <v>1071</v>
      </c>
      <c r="G325" s="101">
        <v>2000</v>
      </c>
      <c r="H325" s="103"/>
      <c r="I325" s="96" t="s">
        <v>862</v>
      </c>
      <c r="J325" s="100" t="s">
        <v>825</v>
      </c>
    </row>
    <row r="326" spans="2:10" ht="27.6">
      <c r="B326" s="94" t="s">
        <v>882</v>
      </c>
      <c r="C326" s="107"/>
      <c r="D326" s="96"/>
      <c r="E326" s="201">
        <v>44959</v>
      </c>
      <c r="F326" s="96" t="s">
        <v>1071</v>
      </c>
      <c r="G326" s="101">
        <v>2000</v>
      </c>
      <c r="H326" s="103"/>
      <c r="I326" s="96" t="s">
        <v>862</v>
      </c>
      <c r="J326" s="100" t="s">
        <v>825</v>
      </c>
    </row>
    <row r="327" spans="2:10" ht="27.6">
      <c r="B327" s="94" t="s">
        <v>882</v>
      </c>
      <c r="C327" s="107"/>
      <c r="D327" s="96"/>
      <c r="E327" s="201">
        <v>45014</v>
      </c>
      <c r="F327" s="96" t="s">
        <v>1071</v>
      </c>
      <c r="G327" s="101">
        <v>2000</v>
      </c>
      <c r="H327" s="103"/>
      <c r="I327" s="96" t="s">
        <v>862</v>
      </c>
      <c r="J327" s="100" t="s">
        <v>825</v>
      </c>
    </row>
    <row r="328" spans="2:10" ht="27.6">
      <c r="B328" s="94" t="s">
        <v>882</v>
      </c>
      <c r="C328" s="107"/>
      <c r="D328" s="96"/>
      <c r="E328" s="201">
        <v>44984</v>
      </c>
      <c r="F328" s="96" t="s">
        <v>1071</v>
      </c>
      <c r="G328" s="101">
        <v>2000</v>
      </c>
      <c r="H328" s="103"/>
      <c r="I328" s="96" t="s">
        <v>862</v>
      </c>
      <c r="J328" s="100" t="s">
        <v>825</v>
      </c>
    </row>
    <row r="329" spans="2:10" ht="27.6">
      <c r="B329" s="94" t="s">
        <v>882</v>
      </c>
      <c r="C329" s="107"/>
      <c r="D329" s="96"/>
      <c r="E329" s="201">
        <v>45260</v>
      </c>
      <c r="F329" s="96" t="s">
        <v>1071</v>
      </c>
      <c r="G329" s="101">
        <v>1619175</v>
      </c>
      <c r="H329" s="103"/>
      <c r="I329" s="96" t="s">
        <v>862</v>
      </c>
      <c r="J329" s="100" t="s">
        <v>825</v>
      </c>
    </row>
    <row r="330" spans="2:10" ht="27.6">
      <c r="B330" s="94" t="s">
        <v>882</v>
      </c>
      <c r="C330" s="107"/>
      <c r="D330" s="96"/>
      <c r="E330" s="201">
        <v>45282</v>
      </c>
      <c r="F330" s="96" t="s">
        <v>1077</v>
      </c>
      <c r="G330" s="101">
        <v>1188070</v>
      </c>
      <c r="H330" s="103"/>
      <c r="I330" s="96" t="s">
        <v>862</v>
      </c>
      <c r="J330" s="100" t="s">
        <v>825</v>
      </c>
    </row>
    <row r="331" spans="2:10" ht="27.6">
      <c r="B331" s="94" t="s">
        <v>882</v>
      </c>
      <c r="C331" s="107"/>
      <c r="D331" s="96"/>
      <c r="E331" s="201">
        <v>45282</v>
      </c>
      <c r="F331" s="96" t="s">
        <v>1077</v>
      </c>
      <c r="G331" s="101">
        <v>339569</v>
      </c>
      <c r="H331" s="103"/>
      <c r="I331" s="96" t="s">
        <v>862</v>
      </c>
      <c r="J331" s="100" t="s">
        <v>825</v>
      </c>
    </row>
    <row r="332" spans="2:10" ht="27.6">
      <c r="B332" s="94" t="s">
        <v>882</v>
      </c>
      <c r="C332" s="107"/>
      <c r="D332" s="96"/>
      <c r="E332" s="201">
        <v>45282</v>
      </c>
      <c r="F332" s="96" t="s">
        <v>1077</v>
      </c>
      <c r="G332" s="101">
        <v>339569</v>
      </c>
      <c r="H332" s="103"/>
      <c r="I332" s="96" t="s">
        <v>862</v>
      </c>
      <c r="J332" s="100" t="s">
        <v>825</v>
      </c>
    </row>
    <row r="333" spans="2:10" ht="27.6">
      <c r="B333" s="94" t="s">
        <v>882</v>
      </c>
      <c r="C333" s="107"/>
      <c r="D333" s="96"/>
      <c r="E333" s="201">
        <v>45098</v>
      </c>
      <c r="F333" s="96" t="s">
        <v>1077</v>
      </c>
      <c r="G333" s="101">
        <v>335833</v>
      </c>
      <c r="H333" s="103"/>
      <c r="I333" s="96" t="s">
        <v>862</v>
      </c>
      <c r="J333" s="100" t="s">
        <v>825</v>
      </c>
    </row>
    <row r="334" spans="2:10" ht="27.6">
      <c r="B334" s="94" t="s">
        <v>882</v>
      </c>
      <c r="C334" s="107"/>
      <c r="D334" s="96"/>
      <c r="E334" s="201">
        <v>45199</v>
      </c>
      <c r="F334" s="96" t="s">
        <v>1077</v>
      </c>
      <c r="G334" s="101">
        <v>296567</v>
      </c>
      <c r="H334" s="103"/>
      <c r="I334" s="96" t="s">
        <v>862</v>
      </c>
      <c r="J334" s="100" t="s">
        <v>825</v>
      </c>
    </row>
    <row r="335" spans="2:10" ht="27.6">
      <c r="B335" s="94" t="s">
        <v>882</v>
      </c>
      <c r="C335" s="107"/>
      <c r="D335" s="96"/>
      <c r="E335" s="201">
        <v>45134</v>
      </c>
      <c r="F335" s="96" t="s">
        <v>1077</v>
      </c>
      <c r="G335" s="101">
        <v>256328</v>
      </c>
      <c r="H335" s="103"/>
      <c r="I335" s="96" t="s">
        <v>862</v>
      </c>
      <c r="J335" s="100" t="s">
        <v>825</v>
      </c>
    </row>
    <row r="336" spans="2:10" ht="27.6">
      <c r="B336" s="94" t="s">
        <v>882</v>
      </c>
      <c r="C336" s="107"/>
      <c r="D336" s="96"/>
      <c r="E336" s="201">
        <v>45260</v>
      </c>
      <c r="F336" s="96" t="s">
        <v>1077</v>
      </c>
      <c r="G336" s="101">
        <v>245625</v>
      </c>
      <c r="H336" s="103"/>
      <c r="I336" s="96" t="s">
        <v>862</v>
      </c>
      <c r="J336" s="100" t="s">
        <v>825</v>
      </c>
    </row>
    <row r="337" spans="2:10" ht="27.6">
      <c r="B337" s="94" t="s">
        <v>882</v>
      </c>
      <c r="C337" s="107"/>
      <c r="D337" s="96"/>
      <c r="E337" s="201">
        <v>45098</v>
      </c>
      <c r="F337" s="96" t="s">
        <v>1077</v>
      </c>
      <c r="G337" s="101">
        <v>244502</v>
      </c>
      <c r="H337" s="103"/>
      <c r="I337" s="96" t="s">
        <v>862</v>
      </c>
      <c r="J337" s="100" t="s">
        <v>825</v>
      </c>
    </row>
    <row r="338" spans="2:10" ht="27.6">
      <c r="B338" s="94" t="s">
        <v>882</v>
      </c>
      <c r="C338" s="107"/>
      <c r="D338" s="96"/>
      <c r="E338" s="201">
        <v>45076</v>
      </c>
      <c r="F338" s="96" t="s">
        <v>1077</v>
      </c>
      <c r="G338" s="101">
        <v>244502</v>
      </c>
      <c r="H338" s="103"/>
      <c r="I338" s="96" t="s">
        <v>862</v>
      </c>
      <c r="J338" s="100" t="s">
        <v>825</v>
      </c>
    </row>
    <row r="339" spans="2:10" ht="27.6">
      <c r="B339" s="94" t="s">
        <v>882</v>
      </c>
      <c r="C339" s="107"/>
      <c r="D339" s="96"/>
      <c r="E339" s="201">
        <v>45232</v>
      </c>
      <c r="F339" s="96" t="s">
        <v>1077</v>
      </c>
      <c r="G339" s="101">
        <v>194506</v>
      </c>
      <c r="H339" s="103"/>
      <c r="I339" s="96" t="s">
        <v>862</v>
      </c>
      <c r="J339" s="100" t="s">
        <v>825</v>
      </c>
    </row>
    <row r="340" spans="2:10" ht="27.6">
      <c r="B340" s="94" t="s">
        <v>882</v>
      </c>
      <c r="C340" s="107"/>
      <c r="D340" s="96"/>
      <c r="E340" s="201">
        <v>45166</v>
      </c>
      <c r="F340" s="96" t="s">
        <v>1077</v>
      </c>
      <c r="G340" s="101">
        <v>141381</v>
      </c>
      <c r="H340" s="103"/>
      <c r="I340" s="96" t="s">
        <v>862</v>
      </c>
      <c r="J340" s="100" t="s">
        <v>825</v>
      </c>
    </row>
    <row r="341" spans="2:10" ht="27.6">
      <c r="B341" s="94" t="s">
        <v>882</v>
      </c>
      <c r="C341" s="107"/>
      <c r="D341" s="96"/>
      <c r="E341" s="201">
        <v>45098</v>
      </c>
      <c r="F341" s="96" t="s">
        <v>1077</v>
      </c>
      <c r="G341" s="101">
        <v>96072</v>
      </c>
      <c r="H341" s="103"/>
      <c r="I341" s="96" t="s">
        <v>862</v>
      </c>
      <c r="J341" s="100" t="s">
        <v>825</v>
      </c>
    </row>
    <row r="342" spans="2:10" ht="27.6">
      <c r="B342" s="94" t="s">
        <v>882</v>
      </c>
      <c r="C342" s="107"/>
      <c r="D342" s="96"/>
      <c r="E342" s="201">
        <v>45098</v>
      </c>
      <c r="F342" s="96" t="s">
        <v>1077</v>
      </c>
      <c r="G342" s="101">
        <v>96072</v>
      </c>
      <c r="H342" s="103"/>
      <c r="I342" s="96" t="s">
        <v>862</v>
      </c>
      <c r="J342" s="100" t="s">
        <v>825</v>
      </c>
    </row>
    <row r="343" spans="2:10" ht="27.6">
      <c r="B343" s="94" t="s">
        <v>882</v>
      </c>
      <c r="C343" s="107"/>
      <c r="D343" s="96"/>
      <c r="E343" s="201">
        <v>45036</v>
      </c>
      <c r="F343" s="96" t="s">
        <v>1077</v>
      </c>
      <c r="G343" s="101">
        <v>90532</v>
      </c>
      <c r="H343" s="103"/>
      <c r="I343" s="96" t="s">
        <v>862</v>
      </c>
      <c r="J343" s="100" t="s">
        <v>825</v>
      </c>
    </row>
    <row r="344" spans="2:10" ht="27.6">
      <c r="B344" s="94" t="s">
        <v>882</v>
      </c>
      <c r="C344" s="107"/>
      <c r="D344" s="96"/>
      <c r="E344" s="201">
        <v>45014</v>
      </c>
      <c r="F344" s="96" t="s">
        <v>1077</v>
      </c>
      <c r="G344" s="101">
        <v>90532</v>
      </c>
      <c r="H344" s="103"/>
      <c r="I344" s="96" t="s">
        <v>862</v>
      </c>
      <c r="J344" s="100" t="s">
        <v>825</v>
      </c>
    </row>
    <row r="345" spans="2:10" ht="27.6">
      <c r="B345" s="94" t="s">
        <v>882</v>
      </c>
      <c r="C345" s="107"/>
      <c r="D345" s="96"/>
      <c r="E345" s="201">
        <v>44959</v>
      </c>
      <c r="F345" s="96" t="s">
        <v>1077</v>
      </c>
      <c r="G345" s="101">
        <v>89481</v>
      </c>
      <c r="H345" s="103"/>
      <c r="I345" s="96" t="s">
        <v>862</v>
      </c>
      <c r="J345" s="100" t="s">
        <v>825</v>
      </c>
    </row>
    <row r="346" spans="2:10" ht="27.6">
      <c r="B346" s="94" t="s">
        <v>882</v>
      </c>
      <c r="C346" s="107"/>
      <c r="D346" s="96"/>
      <c r="E346" s="201">
        <v>44983</v>
      </c>
      <c r="F346" s="96" t="s">
        <v>1077</v>
      </c>
      <c r="G346" s="101">
        <v>89481</v>
      </c>
      <c r="H346" s="103"/>
      <c r="I346" s="96" t="s">
        <v>862</v>
      </c>
      <c r="J346" s="100" t="s">
        <v>825</v>
      </c>
    </row>
    <row r="347" spans="2:10" ht="27.6">
      <c r="B347" s="94" t="s">
        <v>882</v>
      </c>
      <c r="C347" s="107"/>
      <c r="D347" s="96"/>
      <c r="E347" s="201">
        <v>45199</v>
      </c>
      <c r="F347" s="96" t="s">
        <v>1077</v>
      </c>
      <c r="G347" s="101">
        <v>84853</v>
      </c>
      <c r="H347" s="103"/>
      <c r="I347" s="96" t="s">
        <v>862</v>
      </c>
      <c r="J347" s="100" t="s">
        <v>825</v>
      </c>
    </row>
    <row r="348" spans="2:10" ht="27.6">
      <c r="B348" s="94" t="s">
        <v>882</v>
      </c>
      <c r="C348" s="107"/>
      <c r="D348" s="96"/>
      <c r="E348" s="201">
        <v>45199</v>
      </c>
      <c r="F348" s="96" t="s">
        <v>1077</v>
      </c>
      <c r="G348" s="101">
        <v>84853</v>
      </c>
      <c r="H348" s="103"/>
      <c r="I348" s="96" t="s">
        <v>862</v>
      </c>
      <c r="J348" s="100" t="s">
        <v>825</v>
      </c>
    </row>
    <row r="349" spans="2:10" ht="27.6">
      <c r="B349" s="94" t="s">
        <v>882</v>
      </c>
      <c r="C349" s="107"/>
      <c r="D349" s="96"/>
      <c r="E349" s="201">
        <v>45134</v>
      </c>
      <c r="F349" s="96" t="s">
        <v>1077</v>
      </c>
      <c r="G349" s="101">
        <v>73337</v>
      </c>
      <c r="H349" s="103"/>
      <c r="I349" s="96" t="s">
        <v>862</v>
      </c>
      <c r="J349" s="100" t="s">
        <v>825</v>
      </c>
    </row>
    <row r="350" spans="2:10" ht="27.6">
      <c r="B350" s="94" t="s">
        <v>882</v>
      </c>
      <c r="C350" s="107"/>
      <c r="D350" s="96"/>
      <c r="E350" s="201">
        <v>45134</v>
      </c>
      <c r="F350" s="96" t="s">
        <v>1077</v>
      </c>
      <c r="G350" s="101">
        <v>73337</v>
      </c>
      <c r="H350" s="103"/>
      <c r="I350" s="96" t="s">
        <v>862</v>
      </c>
      <c r="J350" s="100" t="s">
        <v>825</v>
      </c>
    </row>
    <row r="351" spans="2:10" ht="27.6">
      <c r="B351" s="94" t="s">
        <v>882</v>
      </c>
      <c r="C351" s="107"/>
      <c r="D351" s="96"/>
      <c r="E351" s="201">
        <v>45260</v>
      </c>
      <c r="F351" s="96" t="s">
        <v>1077</v>
      </c>
      <c r="G351" s="101">
        <v>70299</v>
      </c>
      <c r="H351" s="103"/>
      <c r="I351" s="96" t="s">
        <v>862</v>
      </c>
      <c r="J351" s="100" t="s">
        <v>825</v>
      </c>
    </row>
    <row r="352" spans="2:10" ht="27.6">
      <c r="B352" s="94" t="s">
        <v>882</v>
      </c>
      <c r="C352" s="107"/>
      <c r="D352" s="96"/>
      <c r="E352" s="201">
        <v>45260</v>
      </c>
      <c r="F352" s="96" t="s">
        <v>1077</v>
      </c>
      <c r="G352" s="101">
        <v>70299</v>
      </c>
      <c r="H352" s="103"/>
      <c r="I352" s="96" t="s">
        <v>862</v>
      </c>
      <c r="J352" s="100" t="s">
        <v>825</v>
      </c>
    </row>
    <row r="353" spans="2:10" ht="27.6">
      <c r="B353" s="94" t="s">
        <v>882</v>
      </c>
      <c r="C353" s="107"/>
      <c r="D353" s="96"/>
      <c r="E353" s="201">
        <v>45098</v>
      </c>
      <c r="F353" s="96" t="s">
        <v>1077</v>
      </c>
      <c r="G353" s="101">
        <v>69978</v>
      </c>
      <c r="H353" s="103"/>
      <c r="I353" s="96" t="s">
        <v>862</v>
      </c>
      <c r="J353" s="100" t="s">
        <v>825</v>
      </c>
    </row>
    <row r="354" spans="2:10" ht="27.6">
      <c r="B354" s="94" t="s">
        <v>882</v>
      </c>
      <c r="C354" s="107"/>
      <c r="D354" s="96"/>
      <c r="E354" s="201">
        <v>45098</v>
      </c>
      <c r="F354" s="96" t="s">
        <v>1077</v>
      </c>
      <c r="G354" s="101">
        <v>69978</v>
      </c>
      <c r="H354" s="103"/>
      <c r="I354" s="96" t="s">
        <v>862</v>
      </c>
      <c r="J354" s="100" t="s">
        <v>825</v>
      </c>
    </row>
    <row r="355" spans="2:10" ht="27.6">
      <c r="B355" s="94" t="s">
        <v>882</v>
      </c>
      <c r="C355" s="107"/>
      <c r="D355" s="96"/>
      <c r="E355" s="201">
        <v>45076</v>
      </c>
      <c r="F355" s="96" t="s">
        <v>1077</v>
      </c>
      <c r="G355" s="101">
        <v>69978</v>
      </c>
      <c r="H355" s="103"/>
      <c r="I355" s="96" t="s">
        <v>862</v>
      </c>
      <c r="J355" s="100" t="s">
        <v>825</v>
      </c>
    </row>
    <row r="356" spans="2:10" ht="27.6">
      <c r="B356" s="94" t="s">
        <v>882</v>
      </c>
      <c r="C356" s="107"/>
      <c r="D356" s="96"/>
      <c r="E356" s="201">
        <v>45076</v>
      </c>
      <c r="F356" s="96" t="s">
        <v>1077</v>
      </c>
      <c r="G356" s="101">
        <v>69978</v>
      </c>
      <c r="H356" s="103"/>
      <c r="I356" s="96" t="s">
        <v>862</v>
      </c>
      <c r="J356" s="100" t="s">
        <v>825</v>
      </c>
    </row>
    <row r="357" spans="2:10" ht="27.6">
      <c r="B357" s="94" t="s">
        <v>882</v>
      </c>
      <c r="C357" s="107"/>
      <c r="D357" s="96"/>
      <c r="E357" s="201">
        <v>45260</v>
      </c>
      <c r="F357" s="96" t="s">
        <v>1077</v>
      </c>
      <c r="G357" s="101">
        <v>56671</v>
      </c>
      <c r="H357" s="103"/>
      <c r="I357" s="96" t="s">
        <v>862</v>
      </c>
      <c r="J357" s="100" t="s">
        <v>825</v>
      </c>
    </row>
    <row r="358" spans="2:10" ht="27.6">
      <c r="B358" s="94" t="s">
        <v>882</v>
      </c>
      <c r="C358" s="107"/>
      <c r="D358" s="96"/>
      <c r="E358" s="201">
        <v>45232</v>
      </c>
      <c r="F358" s="96" t="s">
        <v>1077</v>
      </c>
      <c r="G358" s="101">
        <v>55673</v>
      </c>
      <c r="H358" s="103"/>
      <c r="I358" s="96" t="s">
        <v>862</v>
      </c>
      <c r="J358" s="100" t="s">
        <v>825</v>
      </c>
    </row>
    <row r="359" spans="2:10" ht="27.6">
      <c r="B359" s="94" t="s">
        <v>882</v>
      </c>
      <c r="C359" s="107"/>
      <c r="D359" s="96"/>
      <c r="E359" s="201">
        <v>45232</v>
      </c>
      <c r="F359" s="96" t="s">
        <v>1077</v>
      </c>
      <c r="G359" s="101">
        <v>55673</v>
      </c>
      <c r="H359" s="103"/>
      <c r="I359" s="96" t="s">
        <v>862</v>
      </c>
      <c r="J359" s="100" t="s">
        <v>825</v>
      </c>
    </row>
    <row r="360" spans="2:10" ht="27.6">
      <c r="B360" s="94" t="s">
        <v>882</v>
      </c>
      <c r="C360" s="107"/>
      <c r="D360" s="96"/>
      <c r="E360" s="201">
        <v>45166</v>
      </c>
      <c r="F360" s="96" t="s">
        <v>1077</v>
      </c>
      <c r="G360" s="101">
        <v>40435</v>
      </c>
      <c r="H360" s="103"/>
      <c r="I360" s="96" t="s">
        <v>862</v>
      </c>
      <c r="J360" s="100" t="s">
        <v>825</v>
      </c>
    </row>
    <row r="361" spans="2:10" ht="27.6">
      <c r="B361" s="94" t="s">
        <v>882</v>
      </c>
      <c r="C361" s="107"/>
      <c r="D361" s="96"/>
      <c r="E361" s="201">
        <v>45166</v>
      </c>
      <c r="F361" s="96" t="s">
        <v>1077</v>
      </c>
      <c r="G361" s="101">
        <v>40435</v>
      </c>
      <c r="H361" s="103"/>
      <c r="I361" s="96" t="s">
        <v>862</v>
      </c>
      <c r="J361" s="100" t="s">
        <v>825</v>
      </c>
    </row>
    <row r="362" spans="2:10" ht="27.6">
      <c r="B362" s="94" t="s">
        <v>882</v>
      </c>
      <c r="C362" s="107"/>
      <c r="D362" s="96"/>
      <c r="E362" s="201">
        <v>45036</v>
      </c>
      <c r="F362" s="96" t="s">
        <v>1077</v>
      </c>
      <c r="G362" s="101">
        <v>25886</v>
      </c>
      <c r="H362" s="103"/>
      <c r="I362" s="96" t="s">
        <v>862</v>
      </c>
      <c r="J362" s="100" t="s">
        <v>825</v>
      </c>
    </row>
    <row r="363" spans="2:10" ht="27.6">
      <c r="B363" s="94" t="s">
        <v>882</v>
      </c>
      <c r="C363" s="107"/>
      <c r="D363" s="96"/>
      <c r="E363" s="201">
        <v>45036</v>
      </c>
      <c r="F363" s="96" t="s">
        <v>1077</v>
      </c>
      <c r="G363" s="101">
        <v>25886</v>
      </c>
      <c r="H363" s="103"/>
      <c r="I363" s="96" t="s">
        <v>862</v>
      </c>
      <c r="J363" s="100" t="s">
        <v>825</v>
      </c>
    </row>
    <row r="364" spans="2:10" ht="27.6">
      <c r="B364" s="94" t="s">
        <v>882</v>
      </c>
      <c r="C364" s="107"/>
      <c r="D364" s="96"/>
      <c r="E364" s="201">
        <v>45014</v>
      </c>
      <c r="F364" s="96" t="s">
        <v>1077</v>
      </c>
      <c r="G364" s="101">
        <v>25886</v>
      </c>
      <c r="H364" s="103"/>
      <c r="I364" s="96" t="s">
        <v>862</v>
      </c>
      <c r="J364" s="100" t="s">
        <v>825</v>
      </c>
    </row>
    <row r="365" spans="2:10" ht="27.6">
      <c r="B365" s="94" t="s">
        <v>882</v>
      </c>
      <c r="C365" s="107"/>
      <c r="D365" s="96"/>
      <c r="E365" s="201">
        <v>45014</v>
      </c>
      <c r="F365" s="96" t="s">
        <v>1077</v>
      </c>
      <c r="G365" s="101">
        <v>25886</v>
      </c>
      <c r="H365" s="103"/>
      <c r="I365" s="96" t="s">
        <v>862</v>
      </c>
      <c r="J365" s="100" t="s">
        <v>825</v>
      </c>
    </row>
    <row r="366" spans="2:10" ht="27.6">
      <c r="B366" s="94" t="s">
        <v>882</v>
      </c>
      <c r="C366" s="107"/>
      <c r="D366" s="96"/>
      <c r="E366" s="201">
        <v>44959</v>
      </c>
      <c r="F366" s="96" t="s">
        <v>1077</v>
      </c>
      <c r="G366" s="101">
        <v>25586</v>
      </c>
      <c r="H366" s="103"/>
      <c r="I366" s="96" t="s">
        <v>862</v>
      </c>
      <c r="J366" s="100" t="s">
        <v>825</v>
      </c>
    </row>
    <row r="367" spans="2:10" ht="27.6">
      <c r="B367" s="94" t="s">
        <v>882</v>
      </c>
      <c r="C367" s="107"/>
      <c r="D367" s="96"/>
      <c r="E367" s="201">
        <v>44959</v>
      </c>
      <c r="F367" s="96" t="s">
        <v>1077</v>
      </c>
      <c r="G367" s="101">
        <v>25586</v>
      </c>
      <c r="H367" s="103"/>
      <c r="I367" s="96" t="s">
        <v>862</v>
      </c>
      <c r="J367" s="100" t="s">
        <v>825</v>
      </c>
    </row>
    <row r="368" spans="2:10" ht="27.6">
      <c r="B368" s="94" t="s">
        <v>882</v>
      </c>
      <c r="C368" s="107"/>
      <c r="D368" s="96"/>
      <c r="E368" s="201">
        <v>44983</v>
      </c>
      <c r="F368" s="96" t="s">
        <v>1077</v>
      </c>
      <c r="G368" s="101">
        <v>25586</v>
      </c>
      <c r="H368" s="103"/>
      <c r="I368" s="96" t="s">
        <v>862</v>
      </c>
      <c r="J368" s="100" t="s">
        <v>825</v>
      </c>
    </row>
    <row r="369" spans="2:10" ht="27.6">
      <c r="B369" s="94" t="s">
        <v>882</v>
      </c>
      <c r="C369" s="107"/>
      <c r="D369" s="96"/>
      <c r="E369" s="201">
        <v>44983</v>
      </c>
      <c r="F369" s="96" t="s">
        <v>1077</v>
      </c>
      <c r="G369" s="101">
        <v>25586</v>
      </c>
      <c r="H369" s="103"/>
      <c r="I369" s="96" t="s">
        <v>862</v>
      </c>
      <c r="J369" s="100" t="s">
        <v>825</v>
      </c>
    </row>
    <row r="370" spans="2:10" ht="27.6">
      <c r="B370" s="94" t="s">
        <v>882</v>
      </c>
      <c r="C370" s="107"/>
      <c r="D370" s="96"/>
      <c r="E370" s="201">
        <v>45260</v>
      </c>
      <c r="F370" s="96" t="s">
        <v>1077</v>
      </c>
      <c r="G370" s="101">
        <v>16192</v>
      </c>
      <c r="H370" s="103"/>
      <c r="I370" s="96" t="s">
        <v>862</v>
      </c>
      <c r="J370" s="100" t="s">
        <v>825</v>
      </c>
    </row>
    <row r="371" spans="2:10" ht="27.6">
      <c r="B371" s="94" t="s">
        <v>882</v>
      </c>
      <c r="C371" s="107"/>
      <c r="D371" s="96"/>
      <c r="E371" s="201">
        <v>45260</v>
      </c>
      <c r="F371" s="96" t="s">
        <v>1077</v>
      </c>
      <c r="G371" s="101">
        <v>16192</v>
      </c>
      <c r="H371" s="103"/>
      <c r="I371" s="96" t="s">
        <v>862</v>
      </c>
      <c r="J371" s="100" t="s">
        <v>825</v>
      </c>
    </row>
    <row r="372" spans="2:10" ht="27.6">
      <c r="B372" s="94" t="s">
        <v>882</v>
      </c>
      <c r="C372" s="107"/>
      <c r="D372" s="96"/>
      <c r="E372" s="201">
        <v>44959</v>
      </c>
      <c r="F372" s="96" t="s">
        <v>1071</v>
      </c>
      <c r="G372" s="101">
        <v>2482059</v>
      </c>
      <c r="H372" s="103"/>
      <c r="I372" s="96" t="s">
        <v>862</v>
      </c>
      <c r="J372" s="100" t="s">
        <v>825</v>
      </c>
    </row>
    <row r="373" spans="2:10" ht="27.6">
      <c r="B373" s="94" t="s">
        <v>882</v>
      </c>
      <c r="C373" s="107"/>
      <c r="D373" s="96"/>
      <c r="E373" s="201">
        <v>45040</v>
      </c>
      <c r="F373" s="96" t="s">
        <v>1071</v>
      </c>
      <c r="G373" s="101">
        <v>1248776</v>
      </c>
      <c r="H373" s="103"/>
      <c r="I373" s="96" t="s">
        <v>862</v>
      </c>
      <c r="J373" s="100" t="s">
        <v>825</v>
      </c>
    </row>
    <row r="374" spans="2:10" ht="27.6">
      <c r="B374" s="94" t="s">
        <v>882</v>
      </c>
      <c r="C374" s="107"/>
      <c r="D374" s="96"/>
      <c r="E374" s="201">
        <v>45104</v>
      </c>
      <c r="F374" s="96" t="s">
        <v>1071</v>
      </c>
      <c r="G374" s="101">
        <v>1248776</v>
      </c>
      <c r="H374" s="103"/>
      <c r="I374" s="96" t="s">
        <v>862</v>
      </c>
      <c r="J374" s="100" t="s">
        <v>825</v>
      </c>
    </row>
    <row r="375" spans="2:10" ht="27.6">
      <c r="B375" s="94" t="s">
        <v>882</v>
      </c>
      <c r="C375" s="107"/>
      <c r="D375" s="96"/>
      <c r="E375" s="201">
        <v>45075</v>
      </c>
      <c r="F375" s="96" t="s">
        <v>1071</v>
      </c>
      <c r="G375" s="101">
        <v>1248776</v>
      </c>
      <c r="H375" s="103"/>
      <c r="I375" s="96" t="s">
        <v>862</v>
      </c>
      <c r="J375" s="100" t="s">
        <v>825</v>
      </c>
    </row>
    <row r="376" spans="2:10" ht="27.6">
      <c r="B376" s="94" t="s">
        <v>882</v>
      </c>
      <c r="C376" s="107"/>
      <c r="D376" s="96"/>
      <c r="E376" s="201">
        <v>44985</v>
      </c>
      <c r="F376" s="96" t="s">
        <v>1078</v>
      </c>
      <c r="G376" s="101">
        <v>1248776</v>
      </c>
      <c r="H376" s="103"/>
      <c r="I376" s="96" t="s">
        <v>862</v>
      </c>
      <c r="J376" s="100" t="s">
        <v>825</v>
      </c>
    </row>
    <row r="377" spans="2:10" ht="27.6">
      <c r="B377" s="94" t="s">
        <v>882</v>
      </c>
      <c r="C377" s="107"/>
      <c r="D377" s="96"/>
      <c r="E377" s="201">
        <v>45169</v>
      </c>
      <c r="F377" s="96" t="s">
        <v>1071</v>
      </c>
      <c r="G377" s="101">
        <v>1170157</v>
      </c>
      <c r="H377" s="103"/>
      <c r="I377" s="96" t="s">
        <v>862</v>
      </c>
      <c r="J377" s="100" t="s">
        <v>825</v>
      </c>
    </row>
    <row r="378" spans="2:10" ht="27.6">
      <c r="B378" s="94" t="s">
        <v>882</v>
      </c>
      <c r="C378" s="107"/>
      <c r="D378" s="96"/>
      <c r="E378" s="201">
        <v>45018</v>
      </c>
      <c r="F378" s="96" t="s">
        <v>1071</v>
      </c>
      <c r="G378" s="101">
        <v>1205309</v>
      </c>
      <c r="H378" s="103"/>
      <c r="I378" s="96" t="s">
        <v>862</v>
      </c>
      <c r="J378" s="100" t="s">
        <v>825</v>
      </c>
    </row>
    <row r="379" spans="2:10" ht="27.6">
      <c r="B379" s="94" t="s">
        <v>882</v>
      </c>
      <c r="C379" s="107"/>
      <c r="D379" s="96"/>
      <c r="E379" s="201">
        <v>45138</v>
      </c>
      <c r="F379" s="96" t="s">
        <v>1071</v>
      </c>
      <c r="G379" s="101">
        <v>1170157</v>
      </c>
      <c r="H379" s="103"/>
      <c r="I379" s="96" t="s">
        <v>862</v>
      </c>
      <c r="J379" s="100" t="s">
        <v>825</v>
      </c>
    </row>
    <row r="380" spans="2:10" ht="27.6">
      <c r="B380" s="94" t="s">
        <v>882</v>
      </c>
      <c r="C380" s="107"/>
      <c r="D380" s="96"/>
      <c r="E380" s="201">
        <v>45104</v>
      </c>
      <c r="F380" s="96" t="s">
        <v>1071</v>
      </c>
      <c r="G380" s="101">
        <v>599500</v>
      </c>
      <c r="H380" s="103"/>
      <c r="I380" s="96" t="s">
        <v>862</v>
      </c>
      <c r="J380" s="100" t="s">
        <v>825</v>
      </c>
    </row>
    <row r="381" spans="2:10" ht="27.6">
      <c r="B381" s="94" t="s">
        <v>882</v>
      </c>
      <c r="C381" s="107"/>
      <c r="D381" s="96"/>
      <c r="E381" s="201">
        <v>45169</v>
      </c>
      <c r="F381" s="96" t="s">
        <v>1071</v>
      </c>
      <c r="G381" s="101">
        <v>572168</v>
      </c>
      <c r="H381" s="103"/>
      <c r="I381" s="96" t="s">
        <v>862</v>
      </c>
      <c r="J381" s="100" t="s">
        <v>825</v>
      </c>
    </row>
    <row r="382" spans="2:10" ht="27.6">
      <c r="B382" s="94" t="s">
        <v>882</v>
      </c>
      <c r="C382" s="107"/>
      <c r="D382" s="96"/>
      <c r="E382" s="201">
        <v>45138</v>
      </c>
      <c r="F382" s="96" t="s">
        <v>1071</v>
      </c>
      <c r="G382" s="101">
        <v>572250</v>
      </c>
      <c r="H382" s="103"/>
      <c r="I382" s="96" t="s">
        <v>862</v>
      </c>
      <c r="J382" s="100" t="s">
        <v>825</v>
      </c>
    </row>
    <row r="383" spans="2:10" ht="27.6">
      <c r="B383" s="94" t="s">
        <v>882</v>
      </c>
      <c r="C383" s="107"/>
      <c r="D383" s="96"/>
      <c r="E383" s="201">
        <v>45075</v>
      </c>
      <c r="F383" s="96" t="s">
        <v>1071</v>
      </c>
      <c r="G383" s="101">
        <v>545000</v>
      </c>
      <c r="H383" s="103"/>
      <c r="I383" s="96" t="s">
        <v>862</v>
      </c>
      <c r="J383" s="100" t="s">
        <v>825</v>
      </c>
    </row>
    <row r="384" spans="2:10" ht="27.6">
      <c r="B384" s="94" t="s">
        <v>882</v>
      </c>
      <c r="C384" s="107"/>
      <c r="D384" s="96"/>
      <c r="E384" s="201">
        <v>45018</v>
      </c>
      <c r="F384" s="96" t="s">
        <v>1071</v>
      </c>
      <c r="G384" s="101">
        <v>272500</v>
      </c>
      <c r="H384" s="103"/>
      <c r="I384" s="96" t="s">
        <v>862</v>
      </c>
      <c r="J384" s="100" t="s">
        <v>825</v>
      </c>
    </row>
    <row r="385" spans="2:10" ht="27.6">
      <c r="B385" s="94" t="s">
        <v>882</v>
      </c>
      <c r="C385" s="107"/>
      <c r="D385" s="96"/>
      <c r="E385" s="201">
        <v>45040</v>
      </c>
      <c r="F385" s="96" t="s">
        <v>1071</v>
      </c>
      <c r="G385" s="101">
        <v>245250</v>
      </c>
      <c r="H385" s="103"/>
      <c r="I385" s="96" t="s">
        <v>862</v>
      </c>
      <c r="J385" s="100" t="s">
        <v>825</v>
      </c>
    </row>
    <row r="386" spans="2:10" ht="27.6">
      <c r="B386" s="94" t="s">
        <v>882</v>
      </c>
      <c r="C386" s="107"/>
      <c r="D386" s="96"/>
      <c r="E386" s="201">
        <v>44959</v>
      </c>
      <c r="F386" s="96" t="s">
        <v>1071</v>
      </c>
      <c r="G386" s="101">
        <v>245250</v>
      </c>
      <c r="H386" s="103"/>
      <c r="I386" s="96" t="s">
        <v>862</v>
      </c>
      <c r="J386" s="100" t="s">
        <v>825</v>
      </c>
    </row>
    <row r="387" spans="2:10" ht="27.6">
      <c r="B387" s="94" t="s">
        <v>882</v>
      </c>
      <c r="C387" s="107"/>
      <c r="D387" s="96"/>
      <c r="E387" s="201">
        <v>44985</v>
      </c>
      <c r="F387" s="96" t="s">
        <v>1078</v>
      </c>
      <c r="G387" s="101">
        <v>218000</v>
      </c>
      <c r="H387" s="103"/>
      <c r="I387" s="96" t="s">
        <v>862</v>
      </c>
      <c r="J387" s="100" t="s">
        <v>825</v>
      </c>
    </row>
    <row r="388" spans="2:10" ht="27.6">
      <c r="B388" s="94" t="s">
        <v>882</v>
      </c>
      <c r="C388" s="107"/>
      <c r="D388" s="96"/>
      <c r="E388" s="201">
        <v>45282</v>
      </c>
      <c r="F388" s="96" t="s">
        <v>1077</v>
      </c>
      <c r="G388" s="101">
        <v>6248062</v>
      </c>
      <c r="H388" s="103"/>
      <c r="I388" s="96" t="s">
        <v>862</v>
      </c>
      <c r="J388" s="100" t="s">
        <v>825</v>
      </c>
    </row>
    <row r="389" spans="2:10" ht="27.6">
      <c r="B389" s="94" t="s">
        <v>882</v>
      </c>
      <c r="C389" s="107"/>
      <c r="D389" s="96"/>
      <c r="E389" s="201">
        <v>45098</v>
      </c>
      <c r="F389" s="96" t="s">
        <v>1077</v>
      </c>
      <c r="G389" s="101">
        <v>1767739</v>
      </c>
      <c r="H389" s="103"/>
      <c r="I389" s="96" t="s">
        <v>862</v>
      </c>
      <c r="J389" s="100" t="s">
        <v>825</v>
      </c>
    </row>
    <row r="390" spans="2:10" ht="27.6">
      <c r="B390" s="94" t="s">
        <v>882</v>
      </c>
      <c r="C390" s="107"/>
      <c r="D390" s="96"/>
      <c r="E390" s="201">
        <v>45199</v>
      </c>
      <c r="F390" s="96" t="s">
        <v>1077</v>
      </c>
      <c r="G390" s="101">
        <v>1561306</v>
      </c>
      <c r="H390" s="103"/>
      <c r="I390" s="96" t="s">
        <v>862</v>
      </c>
      <c r="J390" s="100" t="s">
        <v>825</v>
      </c>
    </row>
    <row r="391" spans="2:10" ht="27.6">
      <c r="B391" s="94" t="s">
        <v>882</v>
      </c>
      <c r="C391" s="107"/>
      <c r="D391" s="96"/>
      <c r="E391" s="201">
        <v>45134</v>
      </c>
      <c r="F391" s="96" t="s">
        <v>1077</v>
      </c>
      <c r="G391" s="101">
        <v>1349400</v>
      </c>
      <c r="H391" s="103"/>
      <c r="I391" s="96" t="s">
        <v>862</v>
      </c>
      <c r="J391" s="100" t="s">
        <v>825</v>
      </c>
    </row>
    <row r="392" spans="2:10" ht="27.6">
      <c r="B392" s="94" t="s">
        <v>882</v>
      </c>
      <c r="C392" s="107"/>
      <c r="D392" s="96"/>
      <c r="E392" s="201">
        <v>45260</v>
      </c>
      <c r="F392" s="96" t="s">
        <v>1077</v>
      </c>
      <c r="G392" s="101">
        <v>1293500</v>
      </c>
      <c r="H392" s="103"/>
      <c r="I392" s="96" t="s">
        <v>862</v>
      </c>
      <c r="J392" s="100" t="s">
        <v>825</v>
      </c>
    </row>
    <row r="393" spans="2:10" ht="27.6">
      <c r="B393" s="94" t="s">
        <v>882</v>
      </c>
      <c r="C393" s="107"/>
      <c r="D393" s="96"/>
      <c r="E393" s="201">
        <v>45098</v>
      </c>
      <c r="F393" s="96" t="s">
        <v>1077</v>
      </c>
      <c r="G393" s="101">
        <v>1287601</v>
      </c>
      <c r="H393" s="103"/>
      <c r="I393" s="96" t="s">
        <v>862</v>
      </c>
      <c r="J393" s="100" t="s">
        <v>825</v>
      </c>
    </row>
    <row r="394" spans="2:10" ht="27.6">
      <c r="B394" s="94" t="s">
        <v>882</v>
      </c>
      <c r="C394" s="107"/>
      <c r="D394" s="96"/>
      <c r="E394" s="201">
        <v>45076</v>
      </c>
      <c r="F394" s="96" t="s">
        <v>1077</v>
      </c>
      <c r="G394" s="101">
        <v>1287601</v>
      </c>
      <c r="H394" s="103"/>
      <c r="I394" s="96" t="s">
        <v>862</v>
      </c>
      <c r="J394" s="100" t="s">
        <v>825</v>
      </c>
    </row>
    <row r="395" spans="2:10" ht="27.6">
      <c r="B395" s="94" t="s">
        <v>882</v>
      </c>
      <c r="C395" s="107"/>
      <c r="D395" s="96"/>
      <c r="E395" s="201">
        <v>45282</v>
      </c>
      <c r="F395" s="96" t="s">
        <v>1077</v>
      </c>
      <c r="G395" s="101">
        <v>1188490</v>
      </c>
      <c r="H395" s="103"/>
      <c r="I395" s="96" t="s">
        <v>862</v>
      </c>
      <c r="J395" s="100" t="s">
        <v>825</v>
      </c>
    </row>
    <row r="396" spans="2:10" ht="27.6">
      <c r="B396" s="94" t="s">
        <v>882</v>
      </c>
      <c r="C396" s="107"/>
      <c r="D396" s="96"/>
      <c r="E396" s="201">
        <v>45232</v>
      </c>
      <c r="F396" s="96" t="s">
        <v>1077</v>
      </c>
      <c r="G396" s="101">
        <v>1024389</v>
      </c>
      <c r="H396" s="103"/>
      <c r="I396" s="96" t="s">
        <v>862</v>
      </c>
      <c r="J396" s="100" t="s">
        <v>825</v>
      </c>
    </row>
    <row r="397" spans="2:10" ht="27.6">
      <c r="B397" s="94" t="s">
        <v>882</v>
      </c>
      <c r="C397" s="107"/>
      <c r="D397" s="96"/>
      <c r="E397" s="201">
        <v>45166</v>
      </c>
      <c r="F397" s="96" t="s">
        <v>1077</v>
      </c>
      <c r="G397" s="101">
        <v>743999</v>
      </c>
      <c r="H397" s="103"/>
      <c r="I397" s="96" t="s">
        <v>862</v>
      </c>
      <c r="J397" s="100" t="s">
        <v>825</v>
      </c>
    </row>
    <row r="398" spans="2:10" ht="27.6">
      <c r="B398" s="94" t="s">
        <v>882</v>
      </c>
      <c r="C398" s="107"/>
      <c r="D398" s="96"/>
      <c r="E398" s="201">
        <v>45036</v>
      </c>
      <c r="F398" s="96" t="s">
        <v>1077</v>
      </c>
      <c r="G398" s="101">
        <v>476310</v>
      </c>
      <c r="H398" s="103"/>
      <c r="I398" s="96" t="s">
        <v>862</v>
      </c>
      <c r="J398" s="100" t="s">
        <v>825</v>
      </c>
    </row>
    <row r="399" spans="2:10" ht="27.6">
      <c r="B399" s="94" t="s">
        <v>882</v>
      </c>
      <c r="C399" s="107"/>
      <c r="D399" s="96"/>
      <c r="E399" s="201">
        <v>45014</v>
      </c>
      <c r="F399" s="96" t="s">
        <v>1077</v>
      </c>
      <c r="G399" s="101">
        <v>476310</v>
      </c>
      <c r="H399" s="103"/>
      <c r="I399" s="96" t="s">
        <v>862</v>
      </c>
      <c r="J399" s="100" t="s">
        <v>825</v>
      </c>
    </row>
    <row r="400" spans="2:10" ht="27.6">
      <c r="B400" s="94" t="s">
        <v>882</v>
      </c>
      <c r="C400" s="107"/>
      <c r="D400" s="96"/>
      <c r="E400" s="201">
        <v>44959</v>
      </c>
      <c r="F400" s="96" t="s">
        <v>1077</v>
      </c>
      <c r="G400" s="101">
        <v>470784</v>
      </c>
      <c r="H400" s="103"/>
      <c r="I400" s="96" t="s">
        <v>862</v>
      </c>
      <c r="J400" s="100" t="s">
        <v>825</v>
      </c>
    </row>
    <row r="401" spans="2:10" ht="27.6">
      <c r="B401" s="94" t="s">
        <v>882</v>
      </c>
      <c r="C401" s="107"/>
      <c r="D401" s="96"/>
      <c r="E401" s="201">
        <v>44983</v>
      </c>
      <c r="F401" s="96" t="s">
        <v>1077</v>
      </c>
      <c r="G401" s="101">
        <v>470784</v>
      </c>
      <c r="H401" s="103"/>
      <c r="I401" s="96" t="s">
        <v>862</v>
      </c>
      <c r="J401" s="100" t="s">
        <v>825</v>
      </c>
    </row>
    <row r="402" spans="2:10" ht="27.6">
      <c r="B402" s="94" t="s">
        <v>882</v>
      </c>
      <c r="C402" s="107"/>
      <c r="D402" s="96"/>
      <c r="E402" s="201">
        <v>45098</v>
      </c>
      <c r="F402" s="96" t="s">
        <v>1077</v>
      </c>
      <c r="G402" s="101">
        <v>336255</v>
      </c>
      <c r="H402" s="103"/>
      <c r="I402" s="96" t="s">
        <v>862</v>
      </c>
      <c r="J402" s="100" t="s">
        <v>825</v>
      </c>
    </row>
    <row r="403" spans="2:10" ht="27.6">
      <c r="B403" s="94" t="s">
        <v>882</v>
      </c>
      <c r="C403" s="107"/>
      <c r="D403" s="96"/>
      <c r="E403" s="201">
        <v>45260</v>
      </c>
      <c r="F403" s="96" t="s">
        <v>1077</v>
      </c>
      <c r="G403" s="101">
        <v>297927</v>
      </c>
      <c r="H403" s="103"/>
      <c r="I403" s="96" t="s">
        <v>862</v>
      </c>
      <c r="J403" s="100" t="s">
        <v>825</v>
      </c>
    </row>
    <row r="404" spans="2:10" ht="27.6">
      <c r="B404" s="94" t="s">
        <v>882</v>
      </c>
      <c r="C404" s="107"/>
      <c r="D404" s="96"/>
      <c r="E404" s="201">
        <v>45199</v>
      </c>
      <c r="F404" s="96" t="s">
        <v>1077</v>
      </c>
      <c r="G404" s="101">
        <v>296988</v>
      </c>
      <c r="H404" s="103"/>
      <c r="I404" s="96" t="s">
        <v>862</v>
      </c>
      <c r="J404" s="100" t="s">
        <v>825</v>
      </c>
    </row>
    <row r="405" spans="2:10" ht="27.6">
      <c r="B405" s="94" t="s">
        <v>882</v>
      </c>
      <c r="C405" s="107"/>
      <c r="D405" s="96"/>
      <c r="E405" s="201">
        <v>45134</v>
      </c>
      <c r="F405" s="96" t="s">
        <v>1077</v>
      </c>
      <c r="G405" s="101">
        <v>256679</v>
      </c>
      <c r="H405" s="103"/>
      <c r="I405" s="96" t="s">
        <v>862</v>
      </c>
      <c r="J405" s="100" t="s">
        <v>825</v>
      </c>
    </row>
    <row r="406" spans="2:10" ht="27.6">
      <c r="B406" s="94" t="s">
        <v>882</v>
      </c>
      <c r="C406" s="107"/>
      <c r="D406" s="96"/>
      <c r="E406" s="201">
        <v>45260</v>
      </c>
      <c r="F406" s="96" t="s">
        <v>1077</v>
      </c>
      <c r="G406" s="101">
        <v>246046</v>
      </c>
      <c r="H406" s="103"/>
      <c r="I406" s="96" t="s">
        <v>862</v>
      </c>
      <c r="J406" s="100" t="s">
        <v>825</v>
      </c>
    </row>
    <row r="407" spans="2:10" ht="27.6">
      <c r="B407" s="94" t="s">
        <v>882</v>
      </c>
      <c r="C407" s="107"/>
      <c r="D407" s="96"/>
      <c r="E407" s="201">
        <v>45098</v>
      </c>
      <c r="F407" s="96" t="s">
        <v>1077</v>
      </c>
      <c r="G407" s="101">
        <v>244924</v>
      </c>
      <c r="H407" s="103"/>
      <c r="I407" s="96" t="s">
        <v>862</v>
      </c>
      <c r="J407" s="100" t="s">
        <v>825</v>
      </c>
    </row>
    <row r="408" spans="2:10" ht="27.6">
      <c r="B408" s="94" t="s">
        <v>882</v>
      </c>
      <c r="C408" s="107"/>
      <c r="D408" s="96"/>
      <c r="E408" s="201">
        <v>45076</v>
      </c>
      <c r="F408" s="96" t="s">
        <v>1077</v>
      </c>
      <c r="G408" s="101">
        <v>244924</v>
      </c>
      <c r="H408" s="103"/>
      <c r="I408" s="96" t="s">
        <v>862</v>
      </c>
      <c r="J408" s="100" t="s">
        <v>825</v>
      </c>
    </row>
    <row r="409" spans="2:10" ht="27.6">
      <c r="B409" s="94" t="s">
        <v>882</v>
      </c>
      <c r="C409" s="107"/>
      <c r="D409" s="96"/>
      <c r="E409" s="201">
        <v>45232</v>
      </c>
      <c r="F409" s="96" t="s">
        <v>1077</v>
      </c>
      <c r="G409" s="101">
        <v>194857</v>
      </c>
      <c r="H409" s="103"/>
      <c r="I409" s="96" t="s">
        <v>862</v>
      </c>
      <c r="J409" s="100" t="s">
        <v>825</v>
      </c>
    </row>
    <row r="410" spans="2:10" ht="27.6">
      <c r="B410" s="94" t="s">
        <v>882</v>
      </c>
      <c r="C410" s="107"/>
      <c r="D410" s="96"/>
      <c r="E410" s="201">
        <v>45166</v>
      </c>
      <c r="F410" s="96" t="s">
        <v>1077</v>
      </c>
      <c r="G410" s="101">
        <v>141522</v>
      </c>
      <c r="H410" s="103"/>
      <c r="I410" s="96" t="s">
        <v>862</v>
      </c>
      <c r="J410" s="100" t="s">
        <v>825</v>
      </c>
    </row>
    <row r="411" spans="2:10" ht="27.6">
      <c r="B411" s="94" t="s">
        <v>882</v>
      </c>
      <c r="C411" s="107"/>
      <c r="D411" s="96"/>
      <c r="E411" s="201">
        <v>45036</v>
      </c>
      <c r="F411" s="96" t="s">
        <v>1077</v>
      </c>
      <c r="G411" s="101">
        <v>90602</v>
      </c>
      <c r="H411" s="103"/>
      <c r="I411" s="96" t="s">
        <v>862</v>
      </c>
      <c r="J411" s="100" t="s">
        <v>825</v>
      </c>
    </row>
    <row r="412" spans="2:10" ht="27.6">
      <c r="B412" s="94" t="s">
        <v>882</v>
      </c>
      <c r="C412" s="107"/>
      <c r="D412" s="96"/>
      <c r="E412" s="201">
        <v>45014</v>
      </c>
      <c r="F412" s="96" t="s">
        <v>1077</v>
      </c>
      <c r="G412" s="101">
        <v>90602</v>
      </c>
      <c r="H412" s="103"/>
      <c r="I412" s="96" t="s">
        <v>862</v>
      </c>
      <c r="J412" s="100" t="s">
        <v>825</v>
      </c>
    </row>
    <row r="413" spans="2:10" ht="27.6">
      <c r="B413" s="94" t="s">
        <v>882</v>
      </c>
      <c r="C413" s="107"/>
      <c r="D413" s="96"/>
      <c r="E413" s="201">
        <v>44959</v>
      </c>
      <c r="F413" s="96" t="s">
        <v>1077</v>
      </c>
      <c r="G413" s="101">
        <v>89551</v>
      </c>
      <c r="H413" s="103"/>
      <c r="I413" s="96" t="s">
        <v>862</v>
      </c>
      <c r="J413" s="100" t="s">
        <v>825</v>
      </c>
    </row>
    <row r="414" spans="2:10" ht="27.6">
      <c r="B414" s="94" t="s">
        <v>882</v>
      </c>
      <c r="C414" s="107"/>
      <c r="D414" s="96"/>
      <c r="E414" s="201">
        <v>44983</v>
      </c>
      <c r="F414" s="96" t="s">
        <v>1077</v>
      </c>
      <c r="G414" s="101">
        <v>89551</v>
      </c>
      <c r="H414" s="103"/>
      <c r="I414" s="96" t="s">
        <v>862</v>
      </c>
      <c r="J414" s="100" t="s">
        <v>825</v>
      </c>
    </row>
    <row r="415" spans="2:10" ht="27.6">
      <c r="B415" s="94" t="s">
        <v>882</v>
      </c>
      <c r="C415" s="107"/>
      <c r="D415" s="96"/>
      <c r="E415" s="201">
        <v>45260</v>
      </c>
      <c r="F415" s="96" t="s">
        <v>1077</v>
      </c>
      <c r="G415" s="101">
        <v>56671</v>
      </c>
      <c r="H415" s="103"/>
      <c r="I415" s="96" t="s">
        <v>862</v>
      </c>
      <c r="J415" s="100" t="s">
        <v>825</v>
      </c>
    </row>
    <row r="416" spans="2:10" ht="27.6">
      <c r="B416" s="94" t="s">
        <v>882</v>
      </c>
      <c r="C416" s="107"/>
      <c r="D416" s="96"/>
      <c r="E416" s="201">
        <v>45019</v>
      </c>
      <c r="F416" s="96" t="s">
        <v>1079</v>
      </c>
      <c r="G416" s="101">
        <v>515000</v>
      </c>
      <c r="H416" s="103"/>
      <c r="I416" s="96" t="s">
        <v>862</v>
      </c>
      <c r="J416" s="100" t="s">
        <v>825</v>
      </c>
    </row>
    <row r="417" spans="2:10" ht="27.6">
      <c r="B417" s="94" t="s">
        <v>882</v>
      </c>
      <c r="C417" s="107"/>
      <c r="D417" s="96"/>
      <c r="E417" s="201">
        <v>45019</v>
      </c>
      <c r="F417" s="96" t="s">
        <v>1080</v>
      </c>
      <c r="G417" s="101">
        <v>510000</v>
      </c>
      <c r="H417" s="103"/>
      <c r="I417" s="96" t="s">
        <v>862</v>
      </c>
      <c r="J417" s="100" t="s">
        <v>825</v>
      </c>
    </row>
    <row r="418" spans="2:10" ht="27.6">
      <c r="B418" s="94" t="s">
        <v>882</v>
      </c>
      <c r="C418" s="107"/>
      <c r="D418" s="96"/>
      <c r="E418" s="201">
        <v>44986</v>
      </c>
      <c r="F418" s="96" t="s">
        <v>1081</v>
      </c>
      <c r="G418" s="101">
        <v>210000</v>
      </c>
      <c r="H418" s="103"/>
      <c r="I418" s="96" t="s">
        <v>862</v>
      </c>
      <c r="J418" s="100" t="s">
        <v>825</v>
      </c>
    </row>
    <row r="419" spans="2:10" ht="27.6">
      <c r="B419" s="94" t="s">
        <v>882</v>
      </c>
      <c r="C419" s="107"/>
      <c r="D419" s="96"/>
      <c r="E419" s="201">
        <v>45231</v>
      </c>
      <c r="F419" s="96" t="s">
        <v>1082</v>
      </c>
      <c r="G419" s="101">
        <v>14000000</v>
      </c>
      <c r="H419" s="103"/>
      <c r="I419" s="96" t="s">
        <v>862</v>
      </c>
      <c r="J419" s="100" t="s">
        <v>825</v>
      </c>
    </row>
    <row r="420" spans="2:10" ht="27.6">
      <c r="B420" s="94" t="s">
        <v>882</v>
      </c>
      <c r="C420" s="107"/>
      <c r="D420" s="96"/>
      <c r="E420" s="201">
        <v>45230</v>
      </c>
      <c r="F420" s="96" t="s">
        <v>1083</v>
      </c>
      <c r="G420" s="101">
        <v>9600000</v>
      </c>
      <c r="H420" s="103"/>
      <c r="I420" s="96" t="s">
        <v>862</v>
      </c>
      <c r="J420" s="100" t="s">
        <v>825</v>
      </c>
    </row>
    <row r="421" spans="2:10" ht="27.6">
      <c r="B421" s="94" t="s">
        <v>882</v>
      </c>
      <c r="C421" s="107"/>
      <c r="D421" s="96"/>
      <c r="E421" s="201">
        <v>45076</v>
      </c>
      <c r="F421" s="96" t="s">
        <v>1084</v>
      </c>
      <c r="G421" s="101">
        <v>8295000</v>
      </c>
      <c r="H421" s="103"/>
      <c r="I421" s="96" t="s">
        <v>862</v>
      </c>
      <c r="J421" s="100" t="s">
        <v>825</v>
      </c>
    </row>
    <row r="422" spans="2:10" ht="27.6">
      <c r="B422" s="94" t="s">
        <v>882</v>
      </c>
      <c r="C422" s="107"/>
      <c r="D422" s="96"/>
      <c r="E422" s="201">
        <v>45048</v>
      </c>
      <c r="F422" s="96" t="s">
        <v>1085</v>
      </c>
      <c r="G422" s="101">
        <v>7886000</v>
      </c>
      <c r="H422" s="103"/>
      <c r="I422" s="96" t="s">
        <v>862</v>
      </c>
      <c r="J422" s="100" t="s">
        <v>825</v>
      </c>
    </row>
    <row r="423" spans="2:10" ht="27.6">
      <c r="B423" s="94" t="s">
        <v>882</v>
      </c>
      <c r="C423" s="107"/>
      <c r="D423" s="96"/>
      <c r="E423" s="201">
        <v>44981</v>
      </c>
      <c r="F423" s="96" t="s">
        <v>1086</v>
      </c>
      <c r="G423" s="101">
        <v>5000000</v>
      </c>
      <c r="H423" s="103"/>
      <c r="I423" s="96" t="s">
        <v>862</v>
      </c>
      <c r="J423" s="100" t="s">
        <v>825</v>
      </c>
    </row>
    <row r="424" spans="2:10" ht="27.6">
      <c r="B424" s="94" t="s">
        <v>882</v>
      </c>
      <c r="C424" s="107"/>
      <c r="D424" s="96"/>
      <c r="E424" s="201">
        <v>45230</v>
      </c>
      <c r="F424" s="96" t="s">
        <v>1087</v>
      </c>
      <c r="G424" s="101">
        <v>4550000</v>
      </c>
      <c r="H424" s="103"/>
      <c r="I424" s="96" t="s">
        <v>862</v>
      </c>
      <c r="J424" s="100" t="s">
        <v>825</v>
      </c>
    </row>
    <row r="425" spans="2:10" ht="27.6">
      <c r="B425" s="94" t="s">
        <v>882</v>
      </c>
      <c r="C425" s="107"/>
      <c r="D425" s="96"/>
      <c r="E425" s="201">
        <v>45262</v>
      </c>
      <c r="F425" s="96" t="s">
        <v>1088</v>
      </c>
      <c r="G425" s="101">
        <v>3800000</v>
      </c>
      <c r="H425" s="103"/>
      <c r="I425" s="96" t="s">
        <v>862</v>
      </c>
      <c r="J425" s="100" t="s">
        <v>825</v>
      </c>
    </row>
    <row r="426" spans="2:10" ht="27.6">
      <c r="B426" s="94" t="s">
        <v>882</v>
      </c>
      <c r="C426" s="107"/>
      <c r="D426" s="96"/>
      <c r="E426" s="201">
        <v>45078</v>
      </c>
      <c r="F426" s="96" t="s">
        <v>1089</v>
      </c>
      <c r="G426" s="101">
        <v>3590000</v>
      </c>
      <c r="H426" s="103"/>
      <c r="I426" s="96" t="s">
        <v>862</v>
      </c>
      <c r="J426" s="100" t="s">
        <v>825</v>
      </c>
    </row>
    <row r="427" spans="2:10" ht="27.6">
      <c r="B427" s="94" t="s">
        <v>882</v>
      </c>
      <c r="C427" s="107"/>
      <c r="D427" s="96"/>
      <c r="E427" s="201">
        <v>45019</v>
      </c>
      <c r="F427" s="96" t="s">
        <v>1090</v>
      </c>
      <c r="G427" s="101">
        <v>3000000</v>
      </c>
      <c r="H427" s="103"/>
      <c r="I427" s="96" t="s">
        <v>862</v>
      </c>
      <c r="J427" s="100" t="s">
        <v>825</v>
      </c>
    </row>
    <row r="428" spans="2:10" ht="27.6">
      <c r="B428" s="94" t="s">
        <v>882</v>
      </c>
      <c r="C428" s="107"/>
      <c r="D428" s="96"/>
      <c r="E428" s="201">
        <v>45201</v>
      </c>
      <c r="F428" s="96" t="s">
        <v>1091</v>
      </c>
      <c r="G428" s="101">
        <v>3000000</v>
      </c>
      <c r="H428" s="103"/>
      <c r="I428" s="96" t="s">
        <v>862</v>
      </c>
      <c r="J428" s="100" t="s">
        <v>825</v>
      </c>
    </row>
    <row r="429" spans="2:10" ht="27.6">
      <c r="B429" s="94" t="s">
        <v>882</v>
      </c>
      <c r="C429" s="107"/>
      <c r="D429" s="96"/>
      <c r="E429" s="201">
        <v>44958</v>
      </c>
      <c r="F429" s="96" t="s">
        <v>1092</v>
      </c>
      <c r="G429" s="101">
        <v>2500000</v>
      </c>
      <c r="H429" s="103"/>
      <c r="I429" s="96" t="s">
        <v>862</v>
      </c>
      <c r="J429" s="100" t="s">
        <v>825</v>
      </c>
    </row>
    <row r="430" spans="2:10" ht="27.6">
      <c r="B430" s="94" t="s">
        <v>882</v>
      </c>
      <c r="C430" s="107"/>
      <c r="D430" s="96"/>
      <c r="E430" s="201">
        <v>44958</v>
      </c>
      <c r="F430" s="96" t="s">
        <v>1093</v>
      </c>
      <c r="G430" s="101">
        <v>2500000</v>
      </c>
      <c r="H430" s="103"/>
      <c r="I430" s="96" t="s">
        <v>862</v>
      </c>
      <c r="J430" s="100" t="s">
        <v>825</v>
      </c>
    </row>
    <row r="431" spans="2:10" ht="27.6">
      <c r="B431" s="94" t="s">
        <v>882</v>
      </c>
      <c r="C431" s="107"/>
      <c r="D431" s="96"/>
      <c r="E431" s="201">
        <v>45048</v>
      </c>
      <c r="F431" s="96" t="s">
        <v>1094</v>
      </c>
      <c r="G431" s="101">
        <v>2000000</v>
      </c>
      <c r="H431" s="103"/>
      <c r="I431" s="96" t="s">
        <v>862</v>
      </c>
      <c r="J431" s="100" t="s">
        <v>825</v>
      </c>
    </row>
    <row r="432" spans="2:10" ht="27.6">
      <c r="B432" s="94" t="s">
        <v>882</v>
      </c>
      <c r="C432" s="107"/>
      <c r="D432" s="96"/>
      <c r="E432" s="201">
        <v>45262</v>
      </c>
      <c r="F432" s="96" t="s">
        <v>1095</v>
      </c>
      <c r="G432" s="101">
        <v>1980000</v>
      </c>
      <c r="H432" s="103"/>
      <c r="I432" s="96" t="s">
        <v>862</v>
      </c>
      <c r="J432" s="100" t="s">
        <v>825</v>
      </c>
    </row>
    <row r="433" spans="2:10" ht="27.6">
      <c r="B433" s="94" t="s">
        <v>882</v>
      </c>
      <c r="C433" s="107"/>
      <c r="D433" s="96"/>
      <c r="E433" s="201">
        <v>44981</v>
      </c>
      <c r="F433" s="96" t="s">
        <v>1096</v>
      </c>
      <c r="G433" s="101">
        <v>2000000</v>
      </c>
      <c r="H433" s="103"/>
      <c r="I433" s="96" t="s">
        <v>862</v>
      </c>
      <c r="J433" s="100" t="s">
        <v>825</v>
      </c>
    </row>
    <row r="434" spans="2:10" ht="27.6">
      <c r="B434" s="94" t="s">
        <v>882</v>
      </c>
      <c r="C434" s="107"/>
      <c r="D434" s="96"/>
      <c r="E434" s="201">
        <v>45230</v>
      </c>
      <c r="F434" s="96" t="s">
        <v>1097</v>
      </c>
      <c r="G434" s="101">
        <v>1730000</v>
      </c>
      <c r="H434" s="103"/>
      <c r="I434" s="96" t="s">
        <v>862</v>
      </c>
      <c r="J434" s="100" t="s">
        <v>825</v>
      </c>
    </row>
    <row r="435" spans="2:10" ht="27.6">
      <c r="B435" s="94" t="s">
        <v>882</v>
      </c>
      <c r="C435" s="107"/>
      <c r="D435" s="96"/>
      <c r="E435" s="201">
        <v>45139</v>
      </c>
      <c r="F435" s="96" t="s">
        <v>1098</v>
      </c>
      <c r="G435" s="101">
        <v>1550000</v>
      </c>
      <c r="H435" s="103"/>
      <c r="I435" s="96" t="s">
        <v>862</v>
      </c>
      <c r="J435" s="100" t="s">
        <v>825</v>
      </c>
    </row>
    <row r="436" spans="2:10" ht="27.6">
      <c r="B436" s="94" t="s">
        <v>882</v>
      </c>
      <c r="C436" s="107"/>
      <c r="D436" s="96"/>
      <c r="E436" s="201">
        <v>44958</v>
      </c>
      <c r="F436" s="96" t="s">
        <v>1099</v>
      </c>
      <c r="G436" s="101">
        <v>1550000</v>
      </c>
      <c r="H436" s="103"/>
      <c r="I436" s="96" t="s">
        <v>862</v>
      </c>
      <c r="J436" s="100" t="s">
        <v>825</v>
      </c>
    </row>
    <row r="437" spans="2:10" ht="27.6">
      <c r="B437" s="94" t="s">
        <v>882</v>
      </c>
      <c r="C437" s="107"/>
      <c r="D437" s="96"/>
      <c r="E437" s="201">
        <v>44958</v>
      </c>
      <c r="F437" s="96" t="s">
        <v>1100</v>
      </c>
      <c r="G437" s="101">
        <v>1440000</v>
      </c>
      <c r="H437" s="103"/>
      <c r="I437" s="96" t="s">
        <v>862</v>
      </c>
      <c r="J437" s="100" t="s">
        <v>825</v>
      </c>
    </row>
    <row r="438" spans="2:10" ht="27.6">
      <c r="B438" s="94" t="s">
        <v>882</v>
      </c>
      <c r="C438" s="107"/>
      <c r="D438" s="96"/>
      <c r="E438" s="201">
        <v>45201</v>
      </c>
      <c r="F438" s="96" t="s">
        <v>1101</v>
      </c>
      <c r="G438" s="101">
        <v>1306250</v>
      </c>
      <c r="H438" s="103"/>
      <c r="I438" s="96" t="s">
        <v>862</v>
      </c>
      <c r="J438" s="100" t="s">
        <v>825</v>
      </c>
    </row>
    <row r="439" spans="2:10" ht="27.6">
      <c r="B439" s="94" t="s">
        <v>882</v>
      </c>
      <c r="C439" s="107"/>
      <c r="D439" s="96"/>
      <c r="E439" s="201">
        <v>45201</v>
      </c>
      <c r="F439" s="96" t="s">
        <v>1102</v>
      </c>
      <c r="G439" s="101">
        <v>1067880</v>
      </c>
      <c r="H439" s="103"/>
      <c r="I439" s="96" t="s">
        <v>862</v>
      </c>
      <c r="J439" s="100" t="s">
        <v>825</v>
      </c>
    </row>
    <row r="440" spans="2:10" ht="27.6">
      <c r="B440" s="94" t="s">
        <v>882</v>
      </c>
      <c r="C440" s="107"/>
      <c r="D440" s="96"/>
      <c r="E440" s="201">
        <v>45101</v>
      </c>
      <c r="F440" s="96" t="s">
        <v>1103</v>
      </c>
      <c r="G440" s="101">
        <v>1080000</v>
      </c>
      <c r="H440" s="103"/>
      <c r="I440" s="96" t="s">
        <v>862</v>
      </c>
      <c r="J440" s="100" t="s">
        <v>825</v>
      </c>
    </row>
    <row r="441" spans="2:10" ht="27.6">
      <c r="B441" s="94" t="s">
        <v>882</v>
      </c>
      <c r="C441" s="107"/>
      <c r="D441" s="96"/>
      <c r="E441" s="201">
        <v>44981</v>
      </c>
      <c r="F441" s="96" t="s">
        <v>1104</v>
      </c>
      <c r="G441" s="101">
        <v>1062000</v>
      </c>
      <c r="H441" s="103"/>
      <c r="I441" s="96" t="s">
        <v>862</v>
      </c>
      <c r="J441" s="100" t="s">
        <v>825</v>
      </c>
    </row>
    <row r="442" spans="2:10" ht="27.6">
      <c r="B442" s="94" t="s">
        <v>882</v>
      </c>
      <c r="C442" s="107"/>
      <c r="D442" s="96"/>
      <c r="E442" s="201">
        <v>45076</v>
      </c>
      <c r="F442" s="96" t="s">
        <v>1105</v>
      </c>
      <c r="G442" s="101">
        <v>1000000</v>
      </c>
      <c r="H442" s="103"/>
      <c r="I442" s="96" t="s">
        <v>862</v>
      </c>
      <c r="J442" s="100" t="s">
        <v>825</v>
      </c>
    </row>
    <row r="443" spans="2:10" ht="27.6">
      <c r="B443" s="94" t="s">
        <v>882</v>
      </c>
      <c r="C443" s="107"/>
      <c r="D443" s="96"/>
      <c r="E443" s="201">
        <v>45139</v>
      </c>
      <c r="F443" s="96" t="s">
        <v>1106</v>
      </c>
      <c r="G443" s="101">
        <v>1000000</v>
      </c>
      <c r="H443" s="103"/>
      <c r="I443" s="96" t="s">
        <v>862</v>
      </c>
      <c r="J443" s="100" t="s">
        <v>825</v>
      </c>
    </row>
    <row r="444" spans="2:10" ht="27.6">
      <c r="B444" s="94" t="s">
        <v>882</v>
      </c>
      <c r="C444" s="107"/>
      <c r="D444" s="96"/>
      <c r="E444" s="201">
        <v>45019</v>
      </c>
      <c r="F444" s="96" t="s">
        <v>1107</v>
      </c>
      <c r="G444" s="101">
        <v>944000</v>
      </c>
      <c r="H444" s="103"/>
      <c r="I444" s="96" t="s">
        <v>862</v>
      </c>
      <c r="J444" s="100" t="s">
        <v>825</v>
      </c>
    </row>
    <row r="445" spans="2:10" ht="27.6">
      <c r="B445" s="94" t="s">
        <v>882</v>
      </c>
      <c r="C445" s="107"/>
      <c r="D445" s="96"/>
      <c r="E445" s="201">
        <v>45139</v>
      </c>
      <c r="F445" s="96" t="s">
        <v>1108</v>
      </c>
      <c r="G445" s="101">
        <v>940000</v>
      </c>
      <c r="H445" s="103"/>
      <c r="I445" s="96" t="s">
        <v>862</v>
      </c>
      <c r="J445" s="100" t="s">
        <v>825</v>
      </c>
    </row>
    <row r="446" spans="2:10" ht="27.6">
      <c r="B446" s="94" t="s">
        <v>882</v>
      </c>
      <c r="C446" s="107"/>
      <c r="D446" s="96"/>
      <c r="E446" s="201">
        <v>45291</v>
      </c>
      <c r="F446" s="96" t="s">
        <v>1109</v>
      </c>
      <c r="G446" s="101">
        <v>880000</v>
      </c>
      <c r="H446" s="103"/>
      <c r="I446" s="96" t="s">
        <v>862</v>
      </c>
      <c r="J446" s="100" t="s">
        <v>825</v>
      </c>
    </row>
    <row r="447" spans="2:10" ht="27.6">
      <c r="B447" s="94" t="s">
        <v>882</v>
      </c>
      <c r="C447" s="107"/>
      <c r="D447" s="96"/>
      <c r="E447" s="201">
        <v>44973</v>
      </c>
      <c r="F447" s="96" t="s">
        <v>1110</v>
      </c>
      <c r="G447" s="101">
        <v>768000</v>
      </c>
      <c r="H447" s="103"/>
      <c r="I447" s="96" t="s">
        <v>862</v>
      </c>
      <c r="J447" s="100" t="s">
        <v>825</v>
      </c>
    </row>
    <row r="448" spans="2:10" ht="27.6">
      <c r="B448" s="94" t="s">
        <v>882</v>
      </c>
      <c r="C448" s="107"/>
      <c r="D448" s="96"/>
      <c r="E448" s="201">
        <v>44958</v>
      </c>
      <c r="F448" s="96" t="s">
        <v>1111</v>
      </c>
      <c r="G448" s="101">
        <v>650000</v>
      </c>
      <c r="H448" s="103"/>
      <c r="I448" s="96" t="s">
        <v>862</v>
      </c>
      <c r="J448" s="100" t="s">
        <v>825</v>
      </c>
    </row>
    <row r="449" spans="2:10" ht="27.6">
      <c r="B449" s="94" t="s">
        <v>882</v>
      </c>
      <c r="C449" s="107"/>
      <c r="D449" s="96"/>
      <c r="E449" s="201">
        <v>45169</v>
      </c>
      <c r="F449" s="96" t="s">
        <v>1112</v>
      </c>
      <c r="G449" s="101">
        <v>640000</v>
      </c>
      <c r="H449" s="103"/>
      <c r="I449" s="96" t="s">
        <v>862</v>
      </c>
      <c r="J449" s="100" t="s">
        <v>825</v>
      </c>
    </row>
    <row r="450" spans="2:10" ht="27.6">
      <c r="B450" s="94" t="s">
        <v>882</v>
      </c>
      <c r="C450" s="107"/>
      <c r="D450" s="96"/>
      <c r="E450" s="201">
        <v>45138</v>
      </c>
      <c r="F450" s="96" t="s">
        <v>1113</v>
      </c>
      <c r="G450" s="101">
        <v>601985</v>
      </c>
      <c r="H450" s="103"/>
      <c r="I450" s="96" t="s">
        <v>862</v>
      </c>
      <c r="J450" s="100" t="s">
        <v>825</v>
      </c>
    </row>
    <row r="451" spans="2:10" ht="27.6">
      <c r="B451" s="94" t="s">
        <v>882</v>
      </c>
      <c r="C451" s="107"/>
      <c r="D451" s="96"/>
      <c r="E451" s="201">
        <v>45076</v>
      </c>
      <c r="F451" s="96" t="s">
        <v>1114</v>
      </c>
      <c r="G451" s="101">
        <v>600000</v>
      </c>
      <c r="H451" s="103"/>
      <c r="I451" s="96" t="s">
        <v>862</v>
      </c>
      <c r="J451" s="100" t="s">
        <v>825</v>
      </c>
    </row>
    <row r="452" spans="2:10" ht="27.6">
      <c r="B452" s="94" t="s">
        <v>882</v>
      </c>
      <c r="C452" s="107"/>
      <c r="D452" s="96"/>
      <c r="E452" s="201">
        <v>44938</v>
      </c>
      <c r="F452" s="96" t="s">
        <v>1115</v>
      </c>
      <c r="G452" s="101">
        <v>577708</v>
      </c>
      <c r="H452" s="103"/>
      <c r="I452" s="96" t="s">
        <v>862</v>
      </c>
      <c r="J452" s="100" t="s">
        <v>825</v>
      </c>
    </row>
    <row r="453" spans="2:10" ht="27.6">
      <c r="B453" s="94" t="s">
        <v>882</v>
      </c>
      <c r="C453" s="107"/>
      <c r="D453" s="96"/>
      <c r="E453" s="201">
        <v>45169</v>
      </c>
      <c r="F453" s="96" t="s">
        <v>1116</v>
      </c>
      <c r="G453" s="101">
        <v>525000</v>
      </c>
      <c r="H453" s="103"/>
      <c r="I453" s="96" t="s">
        <v>862</v>
      </c>
      <c r="J453" s="100" t="s">
        <v>825</v>
      </c>
    </row>
    <row r="454" spans="2:10" ht="27.6">
      <c r="B454" s="94" t="s">
        <v>882</v>
      </c>
      <c r="C454" s="98"/>
      <c r="D454" s="40"/>
      <c r="E454" s="108">
        <v>45199</v>
      </c>
      <c r="F454" s="98" t="s">
        <v>1117</v>
      </c>
      <c r="G454" s="99">
        <v>533269</v>
      </c>
      <c r="H454" s="99"/>
      <c r="I454" s="96" t="s">
        <v>862</v>
      </c>
      <c r="J454" s="100" t="s">
        <v>825</v>
      </c>
    </row>
    <row r="455" spans="2:10" ht="27.6">
      <c r="B455" s="94" t="s">
        <v>882</v>
      </c>
      <c r="C455" s="76"/>
      <c r="D455" s="96"/>
      <c r="E455" s="108">
        <v>45076</v>
      </c>
      <c r="F455" s="76" t="s">
        <v>1118</v>
      </c>
      <c r="G455" s="99">
        <v>515000</v>
      </c>
      <c r="H455" s="99"/>
      <c r="I455" s="96" t="s">
        <v>862</v>
      </c>
      <c r="J455" s="100" t="s">
        <v>825</v>
      </c>
    </row>
    <row r="456" spans="2:10" ht="27.6">
      <c r="B456" s="94" t="s">
        <v>882</v>
      </c>
      <c r="C456" s="76"/>
      <c r="D456" s="96"/>
      <c r="E456" s="108">
        <v>45076</v>
      </c>
      <c r="F456" s="76" t="s">
        <v>1119</v>
      </c>
      <c r="G456" s="99">
        <v>515000</v>
      </c>
      <c r="H456" s="99"/>
      <c r="I456" s="96" t="s">
        <v>862</v>
      </c>
      <c r="J456" s="100" t="s">
        <v>825</v>
      </c>
    </row>
    <row r="457" spans="2:10" ht="27.6">
      <c r="B457" s="94" t="s">
        <v>882</v>
      </c>
      <c r="C457" s="76"/>
      <c r="D457" s="96"/>
      <c r="E457" s="108">
        <v>45169</v>
      </c>
      <c r="F457" s="76" t="s">
        <v>1120</v>
      </c>
      <c r="G457" s="99">
        <v>515000</v>
      </c>
      <c r="H457" s="99"/>
      <c r="I457" s="96" t="s">
        <v>862</v>
      </c>
      <c r="J457" s="100" t="s">
        <v>825</v>
      </c>
    </row>
    <row r="458" spans="2:10" ht="27.6">
      <c r="B458" s="94" t="s">
        <v>882</v>
      </c>
      <c r="C458" s="76"/>
      <c r="D458" s="96"/>
      <c r="E458" s="108">
        <v>45201</v>
      </c>
      <c r="F458" s="76" t="s">
        <v>1121</v>
      </c>
      <c r="G458" s="99">
        <v>520000</v>
      </c>
      <c r="H458" s="101"/>
      <c r="I458" s="96" t="s">
        <v>862</v>
      </c>
      <c r="J458" s="100" t="s">
        <v>825</v>
      </c>
    </row>
    <row r="459" spans="2:10" ht="27.6">
      <c r="B459" s="94" t="s">
        <v>882</v>
      </c>
      <c r="C459" s="76"/>
      <c r="D459" s="96"/>
      <c r="E459" s="108">
        <v>45291</v>
      </c>
      <c r="F459" s="109" t="s">
        <v>1122</v>
      </c>
      <c r="G459" s="99">
        <v>510000</v>
      </c>
      <c r="H459" s="101"/>
      <c r="I459" s="96" t="s">
        <v>862</v>
      </c>
      <c r="J459" s="100" t="s">
        <v>825</v>
      </c>
    </row>
    <row r="460" spans="2:10" ht="27.6">
      <c r="B460" s="94" t="s">
        <v>882</v>
      </c>
      <c r="C460" s="76"/>
      <c r="D460" s="96"/>
      <c r="E460" s="108">
        <v>45101</v>
      </c>
      <c r="F460" s="109" t="s">
        <v>1120</v>
      </c>
      <c r="G460" s="99">
        <v>525000</v>
      </c>
      <c r="H460" s="101"/>
      <c r="I460" s="96" t="s">
        <v>862</v>
      </c>
      <c r="J460" s="100" t="s">
        <v>825</v>
      </c>
    </row>
    <row r="461" spans="2:10" ht="27.6">
      <c r="B461" s="94" t="s">
        <v>882</v>
      </c>
      <c r="C461" s="76"/>
      <c r="D461" s="96"/>
      <c r="E461" s="108">
        <v>45019</v>
      </c>
      <c r="F461" s="109" t="s">
        <v>1123</v>
      </c>
      <c r="G461" s="99">
        <v>515000</v>
      </c>
      <c r="H461" s="101"/>
      <c r="I461" s="96" t="s">
        <v>862</v>
      </c>
      <c r="J461" s="100" t="s">
        <v>825</v>
      </c>
    </row>
    <row r="462" spans="2:10" ht="27.6">
      <c r="B462" s="94" t="s">
        <v>882</v>
      </c>
      <c r="C462" s="76"/>
      <c r="D462" s="96"/>
      <c r="E462" s="108">
        <v>45076</v>
      </c>
      <c r="F462" s="109" t="s">
        <v>1124</v>
      </c>
      <c r="G462" s="99">
        <v>510000</v>
      </c>
      <c r="H462" s="101"/>
      <c r="I462" s="96" t="s">
        <v>862</v>
      </c>
      <c r="J462" s="100" t="s">
        <v>825</v>
      </c>
    </row>
    <row r="463" spans="2:10" ht="27.6">
      <c r="B463" s="94" t="s">
        <v>882</v>
      </c>
      <c r="C463" s="110"/>
      <c r="D463" s="96"/>
      <c r="E463" s="108">
        <v>45076</v>
      </c>
      <c r="F463" s="109" t="s">
        <v>1125</v>
      </c>
      <c r="G463" s="99">
        <v>510000</v>
      </c>
      <c r="H463" s="101"/>
      <c r="I463" s="96" t="s">
        <v>862</v>
      </c>
      <c r="J463" s="100" t="s">
        <v>825</v>
      </c>
    </row>
    <row r="464" spans="2:10" ht="27.6">
      <c r="B464" s="94" t="s">
        <v>882</v>
      </c>
      <c r="C464" s="110"/>
      <c r="D464" s="96"/>
      <c r="E464" s="108">
        <v>45169</v>
      </c>
      <c r="F464" s="109" t="s">
        <v>1126</v>
      </c>
      <c r="G464" s="99">
        <v>510000</v>
      </c>
      <c r="H464" s="101"/>
      <c r="I464" s="96" t="s">
        <v>862</v>
      </c>
      <c r="J464" s="100" t="s">
        <v>825</v>
      </c>
    </row>
    <row r="465" spans="2:10" ht="27.6">
      <c r="B465" s="94" t="s">
        <v>882</v>
      </c>
      <c r="C465" s="76"/>
      <c r="D465" s="96"/>
      <c r="E465" s="108">
        <v>45169</v>
      </c>
      <c r="F465" s="111" t="s">
        <v>1127</v>
      </c>
      <c r="G465" s="99">
        <v>510000</v>
      </c>
      <c r="H465" s="101"/>
      <c r="I465" s="96" t="s">
        <v>862</v>
      </c>
      <c r="J465" s="100" t="s">
        <v>825</v>
      </c>
    </row>
    <row r="466" spans="2:10" ht="27.6">
      <c r="B466" s="94" t="s">
        <v>882</v>
      </c>
      <c r="C466" s="76"/>
      <c r="D466" s="96"/>
      <c r="E466" s="108">
        <v>44958</v>
      </c>
      <c r="F466" s="109" t="s">
        <v>1120</v>
      </c>
      <c r="G466" s="99">
        <v>515000</v>
      </c>
      <c r="H466" s="99"/>
      <c r="I466" s="96" t="s">
        <v>862</v>
      </c>
      <c r="J466" s="100" t="s">
        <v>825</v>
      </c>
    </row>
    <row r="467" spans="2:10" ht="27.6">
      <c r="B467" s="94" t="s">
        <v>882</v>
      </c>
      <c r="C467" s="76"/>
      <c r="D467" s="96"/>
      <c r="E467" s="108">
        <v>45257</v>
      </c>
      <c r="F467" s="76" t="s">
        <v>1128</v>
      </c>
      <c r="G467" s="99">
        <v>510000</v>
      </c>
      <c r="H467" s="99"/>
      <c r="I467" s="96" t="s">
        <v>862</v>
      </c>
      <c r="J467" s="100" t="s">
        <v>825</v>
      </c>
    </row>
    <row r="468" spans="2:10" ht="27.6">
      <c r="B468" s="94" t="s">
        <v>882</v>
      </c>
      <c r="C468" s="76"/>
      <c r="D468" s="96"/>
      <c r="E468" s="108">
        <v>45132</v>
      </c>
      <c r="F468" s="76" t="s">
        <v>1129</v>
      </c>
      <c r="G468" s="99">
        <v>500000</v>
      </c>
      <c r="H468" s="99"/>
      <c r="I468" s="96" t="s">
        <v>862</v>
      </c>
      <c r="J468" s="100" t="s">
        <v>825</v>
      </c>
    </row>
    <row r="469" spans="2:10" ht="27.6">
      <c r="B469" s="94" t="s">
        <v>882</v>
      </c>
      <c r="C469" s="95"/>
      <c r="D469" s="95"/>
      <c r="E469" s="202">
        <v>45019</v>
      </c>
      <c r="F469" s="40" t="s">
        <v>1130</v>
      </c>
      <c r="G469" s="66">
        <v>510000</v>
      </c>
      <c r="H469" s="81"/>
      <c r="I469" s="96" t="s">
        <v>862</v>
      </c>
      <c r="J469" s="100" t="s">
        <v>825</v>
      </c>
    </row>
    <row r="470" spans="2:10" ht="27.6">
      <c r="B470" s="94" t="s">
        <v>882</v>
      </c>
      <c r="C470" s="40"/>
      <c r="D470" s="40"/>
      <c r="E470" s="203">
        <v>45139</v>
      </c>
      <c r="F470" s="40" t="s">
        <v>1122</v>
      </c>
      <c r="G470" s="66">
        <v>510000</v>
      </c>
      <c r="H470" s="66"/>
      <c r="I470" s="96" t="s">
        <v>862</v>
      </c>
      <c r="J470" s="100" t="s">
        <v>825</v>
      </c>
    </row>
    <row r="471" spans="2:10" ht="27.6">
      <c r="B471" s="94" t="s">
        <v>882</v>
      </c>
      <c r="C471" s="40"/>
      <c r="D471" s="40"/>
      <c r="E471" s="203">
        <v>45201</v>
      </c>
      <c r="F471" s="40" t="s">
        <v>1122</v>
      </c>
      <c r="G471" s="66">
        <v>510000</v>
      </c>
      <c r="H471" s="66"/>
      <c r="I471" s="96" t="s">
        <v>862</v>
      </c>
      <c r="J471" s="100" t="s">
        <v>825</v>
      </c>
    </row>
    <row r="472" spans="2:10" ht="27.6">
      <c r="B472" s="94" t="s">
        <v>882</v>
      </c>
      <c r="C472" s="40"/>
      <c r="D472" s="40"/>
      <c r="E472" s="203">
        <v>45230</v>
      </c>
      <c r="F472" s="40" t="s">
        <v>1131</v>
      </c>
      <c r="G472" s="66">
        <v>520000</v>
      </c>
      <c r="H472" s="66"/>
      <c r="I472" s="96" t="s">
        <v>862</v>
      </c>
      <c r="J472" s="100" t="s">
        <v>825</v>
      </c>
    </row>
    <row r="473" spans="2:10" ht="27.6">
      <c r="B473" s="94" t="s">
        <v>882</v>
      </c>
      <c r="C473" s="40"/>
      <c r="D473" s="40"/>
      <c r="E473" s="203">
        <v>45189</v>
      </c>
      <c r="F473" s="40" t="s">
        <v>1132</v>
      </c>
      <c r="G473" s="66">
        <v>500000</v>
      </c>
      <c r="H473" s="66"/>
      <c r="I473" s="96" t="s">
        <v>862</v>
      </c>
      <c r="J473" s="100" t="s">
        <v>825</v>
      </c>
    </row>
    <row r="474" spans="2:10" ht="27.6">
      <c r="B474" s="94" t="s">
        <v>882</v>
      </c>
      <c r="C474" s="40"/>
      <c r="D474" s="40"/>
      <c r="E474" s="203">
        <v>45163</v>
      </c>
      <c r="F474" s="40" t="s">
        <v>1133</v>
      </c>
      <c r="G474" s="66">
        <v>500000</v>
      </c>
      <c r="H474" s="66"/>
      <c r="I474" s="96" t="s">
        <v>862</v>
      </c>
      <c r="J474" s="100" t="s">
        <v>825</v>
      </c>
    </row>
    <row r="475" spans="2:10" ht="27.6">
      <c r="B475" s="94" t="s">
        <v>882</v>
      </c>
      <c r="C475" s="40"/>
      <c r="D475" s="40"/>
      <c r="E475" s="203">
        <v>45230</v>
      </c>
      <c r="F475" s="40" t="s">
        <v>1134</v>
      </c>
      <c r="G475" s="66">
        <v>510000</v>
      </c>
      <c r="H475" s="66"/>
      <c r="I475" s="96" t="s">
        <v>862</v>
      </c>
      <c r="J475" s="100" t="s">
        <v>825</v>
      </c>
    </row>
    <row r="476" spans="2:10" ht="27.6">
      <c r="B476" s="94" t="s">
        <v>882</v>
      </c>
      <c r="C476" s="40"/>
      <c r="D476" s="40"/>
      <c r="E476" s="108">
        <v>45070</v>
      </c>
      <c r="F476" s="40" t="s">
        <v>1135</v>
      </c>
      <c r="G476" s="66">
        <v>500000</v>
      </c>
      <c r="H476" s="101"/>
      <c r="I476" s="96" t="s">
        <v>862</v>
      </c>
      <c r="J476" s="100" t="s">
        <v>825</v>
      </c>
    </row>
    <row r="477" spans="2:10" ht="27.6">
      <c r="B477" s="94" t="s">
        <v>882</v>
      </c>
      <c r="C477" s="40"/>
      <c r="D477" s="40"/>
      <c r="E477" s="108">
        <v>45267</v>
      </c>
      <c r="F477" s="40" t="s">
        <v>1136</v>
      </c>
      <c r="G477" s="66">
        <v>500000</v>
      </c>
      <c r="H477" s="101"/>
      <c r="I477" s="96" t="s">
        <v>862</v>
      </c>
      <c r="J477" s="100" t="s">
        <v>825</v>
      </c>
    </row>
    <row r="478" spans="2:10" ht="27.6">
      <c r="B478" s="94" t="s">
        <v>882</v>
      </c>
      <c r="C478" s="40"/>
      <c r="D478" s="40"/>
      <c r="E478" s="108">
        <v>45216</v>
      </c>
      <c r="F478" s="40" t="s">
        <v>1137</v>
      </c>
      <c r="G478" s="66">
        <v>500000</v>
      </c>
      <c r="H478" s="101"/>
      <c r="I478" s="96" t="s">
        <v>862</v>
      </c>
      <c r="J478" s="100" t="s">
        <v>825</v>
      </c>
    </row>
    <row r="479" spans="2:10" ht="27.6">
      <c r="B479" s="94" t="s">
        <v>882</v>
      </c>
      <c r="C479" s="40"/>
      <c r="D479" s="40"/>
      <c r="E479" s="108">
        <v>45199</v>
      </c>
      <c r="F479" s="40" t="s">
        <v>1138</v>
      </c>
      <c r="G479" s="66">
        <v>478103</v>
      </c>
      <c r="H479" s="101"/>
      <c r="I479" s="96" t="s">
        <v>862</v>
      </c>
      <c r="J479" s="100" t="s">
        <v>825</v>
      </c>
    </row>
    <row r="480" spans="2:10" ht="27.6">
      <c r="B480" s="94" t="s">
        <v>882</v>
      </c>
      <c r="C480" s="40"/>
      <c r="D480" s="40"/>
      <c r="E480" s="108">
        <v>45246</v>
      </c>
      <c r="F480" s="40" t="s">
        <v>1139</v>
      </c>
      <c r="G480" s="66">
        <v>478103</v>
      </c>
      <c r="H480" s="101"/>
      <c r="I480" s="96" t="s">
        <v>862</v>
      </c>
      <c r="J480" s="100" t="s">
        <v>825</v>
      </c>
    </row>
    <row r="481" spans="2:10" ht="27.6">
      <c r="B481" s="94" t="s">
        <v>882</v>
      </c>
      <c r="C481" s="40"/>
      <c r="D481" s="40"/>
      <c r="E481" s="108">
        <v>45167</v>
      </c>
      <c r="F481" s="40" t="s">
        <v>1140</v>
      </c>
      <c r="G481" s="66">
        <v>459524</v>
      </c>
      <c r="H481" s="101"/>
      <c r="I481" s="96" t="s">
        <v>862</v>
      </c>
      <c r="J481" s="100" t="s">
        <v>825</v>
      </c>
    </row>
    <row r="482" spans="2:10" ht="27.6">
      <c r="B482" s="94" t="s">
        <v>882</v>
      </c>
      <c r="C482" s="40"/>
      <c r="D482" s="40"/>
      <c r="E482" s="108">
        <v>45138</v>
      </c>
      <c r="F482" s="40" t="s">
        <v>1141</v>
      </c>
      <c r="G482" s="66">
        <v>455150</v>
      </c>
      <c r="H482" s="101"/>
      <c r="I482" s="96" t="s">
        <v>862</v>
      </c>
      <c r="J482" s="100" t="s">
        <v>825</v>
      </c>
    </row>
    <row r="483" spans="2:10" ht="27.6">
      <c r="B483" s="94" t="s">
        <v>882</v>
      </c>
      <c r="C483" s="40"/>
      <c r="D483" s="40"/>
      <c r="E483" s="108">
        <v>45216</v>
      </c>
      <c r="F483" s="40" t="s">
        <v>1142</v>
      </c>
      <c r="G483" s="66">
        <v>462167</v>
      </c>
      <c r="H483" s="101"/>
      <c r="I483" s="96" t="s">
        <v>862</v>
      </c>
      <c r="J483" s="100" t="s">
        <v>825</v>
      </c>
    </row>
    <row r="484" spans="2:10" ht="27.6">
      <c r="B484" s="94" t="s">
        <v>882</v>
      </c>
      <c r="C484" s="40"/>
      <c r="D484" s="40"/>
      <c r="E484" s="108">
        <v>45047</v>
      </c>
      <c r="F484" s="40" t="s">
        <v>1143</v>
      </c>
      <c r="G484" s="66">
        <v>421826</v>
      </c>
      <c r="H484" s="101"/>
      <c r="I484" s="96" t="s">
        <v>862</v>
      </c>
      <c r="J484" s="100" t="s">
        <v>825</v>
      </c>
    </row>
    <row r="485" spans="2:10" ht="27.6">
      <c r="B485" s="94" t="s">
        <v>882</v>
      </c>
      <c r="C485" s="40"/>
      <c r="D485" s="40"/>
      <c r="E485" s="108">
        <v>45133</v>
      </c>
      <c r="F485" s="40" t="s">
        <v>1144</v>
      </c>
      <c r="G485" s="66">
        <v>415185</v>
      </c>
      <c r="H485" s="101"/>
      <c r="I485" s="96" t="s">
        <v>862</v>
      </c>
      <c r="J485" s="100" t="s">
        <v>825</v>
      </c>
    </row>
    <row r="486" spans="2:10" ht="27.6">
      <c r="B486" s="94" t="s">
        <v>882</v>
      </c>
      <c r="C486" s="40"/>
      <c r="D486" s="40"/>
      <c r="E486" s="108">
        <v>45274</v>
      </c>
      <c r="F486" s="40" t="s">
        <v>1145</v>
      </c>
      <c r="G486" s="66">
        <v>395544</v>
      </c>
      <c r="H486" s="101"/>
      <c r="I486" s="96" t="s">
        <v>862</v>
      </c>
      <c r="J486" s="100" t="s">
        <v>825</v>
      </c>
    </row>
    <row r="487" spans="2:10" ht="27.6">
      <c r="B487" s="94" t="s">
        <v>882</v>
      </c>
      <c r="C487" s="40"/>
      <c r="D487" s="40"/>
      <c r="E487" s="108">
        <v>45134</v>
      </c>
      <c r="F487" s="40" t="s">
        <v>1146</v>
      </c>
      <c r="G487" s="66">
        <v>392498</v>
      </c>
      <c r="H487" s="101"/>
      <c r="I487" s="96" t="s">
        <v>862</v>
      </c>
      <c r="J487" s="100" t="s">
        <v>825</v>
      </c>
    </row>
    <row r="488" spans="2:10" ht="27.6">
      <c r="B488" s="94" t="s">
        <v>882</v>
      </c>
      <c r="C488" s="76"/>
      <c r="D488" s="96"/>
      <c r="E488" s="97">
        <v>45126</v>
      </c>
      <c r="F488" s="98" t="s">
        <v>1147</v>
      </c>
      <c r="G488" s="112">
        <v>375000</v>
      </c>
      <c r="H488" s="99"/>
      <c r="I488" s="96" t="s">
        <v>862</v>
      </c>
      <c r="J488" s="100" t="s">
        <v>825</v>
      </c>
    </row>
    <row r="489" spans="2:10" ht="27.6">
      <c r="B489" s="94" t="s">
        <v>882</v>
      </c>
      <c r="C489" s="113"/>
      <c r="D489" s="96"/>
      <c r="E489" s="108">
        <v>45080</v>
      </c>
      <c r="F489" s="76" t="s">
        <v>1148</v>
      </c>
      <c r="G489" s="112">
        <v>387946</v>
      </c>
      <c r="H489" s="101"/>
      <c r="I489" s="96" t="s">
        <v>862</v>
      </c>
      <c r="J489" s="100" t="s">
        <v>825</v>
      </c>
    </row>
    <row r="490" spans="2:10" ht="27.6">
      <c r="B490" s="94" t="s">
        <v>882</v>
      </c>
      <c r="C490" s="113"/>
      <c r="D490" s="96"/>
      <c r="E490" s="108">
        <v>45100</v>
      </c>
      <c r="F490" s="76" t="s">
        <v>1149</v>
      </c>
      <c r="G490" s="112">
        <v>375000</v>
      </c>
      <c r="H490" s="101"/>
      <c r="I490" s="96" t="s">
        <v>862</v>
      </c>
      <c r="J490" s="100" t="s">
        <v>825</v>
      </c>
    </row>
    <row r="491" spans="2:10" ht="27.6">
      <c r="B491" s="94" t="s">
        <v>882</v>
      </c>
      <c r="C491" s="113"/>
      <c r="D491" s="96"/>
      <c r="E491" s="108">
        <v>45096</v>
      </c>
      <c r="F491" s="76" t="s">
        <v>1150</v>
      </c>
      <c r="G491" s="112">
        <v>375000</v>
      </c>
      <c r="H491" s="101"/>
      <c r="I491" s="96" t="s">
        <v>862</v>
      </c>
      <c r="J491" s="100" t="s">
        <v>825</v>
      </c>
    </row>
    <row r="492" spans="2:10" ht="27.6">
      <c r="B492" s="94" t="s">
        <v>882</v>
      </c>
      <c r="C492" s="111"/>
      <c r="D492" s="111"/>
      <c r="E492" s="114">
        <v>45029</v>
      </c>
      <c r="F492" s="111" t="s">
        <v>1151</v>
      </c>
      <c r="G492" s="115">
        <v>375000</v>
      </c>
      <c r="H492" s="115"/>
      <c r="I492" s="96" t="s">
        <v>862</v>
      </c>
      <c r="J492" s="100" t="s">
        <v>825</v>
      </c>
    </row>
    <row r="493" spans="2:10" ht="27.6">
      <c r="B493" s="94" t="s">
        <v>882</v>
      </c>
      <c r="C493" s="111"/>
      <c r="D493" s="111"/>
      <c r="E493" s="114">
        <v>45156</v>
      </c>
      <c r="F493" s="111" t="s">
        <v>1152</v>
      </c>
      <c r="G493" s="115">
        <v>375000</v>
      </c>
      <c r="H493" s="115"/>
      <c r="I493" s="96" t="s">
        <v>862</v>
      </c>
      <c r="J493" s="100" t="s">
        <v>825</v>
      </c>
    </row>
    <row r="494" spans="2:10" ht="27.6">
      <c r="B494" s="94" t="s">
        <v>882</v>
      </c>
      <c r="C494" s="111"/>
      <c r="D494" s="111"/>
      <c r="E494" s="114">
        <v>44950</v>
      </c>
      <c r="F494" s="111" t="s">
        <v>1153</v>
      </c>
      <c r="G494" s="115">
        <v>375000</v>
      </c>
      <c r="H494" s="115"/>
      <c r="I494" s="96" t="s">
        <v>862</v>
      </c>
      <c r="J494" s="100" t="s">
        <v>825</v>
      </c>
    </row>
    <row r="495" spans="2:10" ht="27.6">
      <c r="B495" s="94" t="s">
        <v>882</v>
      </c>
      <c r="C495" s="111"/>
      <c r="D495" s="111"/>
      <c r="E495" s="114">
        <v>45183</v>
      </c>
      <c r="F495" s="111" t="s">
        <v>1154</v>
      </c>
      <c r="G495" s="115">
        <v>375000</v>
      </c>
      <c r="H495" s="115"/>
      <c r="I495" s="96" t="s">
        <v>862</v>
      </c>
      <c r="J495" s="100" t="s">
        <v>825</v>
      </c>
    </row>
    <row r="496" spans="2:10" ht="27.6">
      <c r="B496" s="94" t="s">
        <v>882</v>
      </c>
      <c r="C496" s="111"/>
      <c r="D496" s="111"/>
      <c r="E496" s="114">
        <v>44979</v>
      </c>
      <c r="F496" s="111" t="s">
        <v>1155</v>
      </c>
      <c r="G496" s="115">
        <v>375000</v>
      </c>
      <c r="H496" s="115"/>
      <c r="I496" s="96" t="s">
        <v>862</v>
      </c>
      <c r="J496" s="100" t="s">
        <v>825</v>
      </c>
    </row>
    <row r="497" spans="2:10" ht="27.6">
      <c r="B497" s="94" t="s">
        <v>882</v>
      </c>
      <c r="C497" s="111"/>
      <c r="D497" s="111"/>
      <c r="E497" s="114">
        <v>45232</v>
      </c>
      <c r="F497" s="111" t="s">
        <v>1156</v>
      </c>
      <c r="G497" s="115">
        <v>375000</v>
      </c>
      <c r="H497" s="115"/>
      <c r="I497" s="96" t="s">
        <v>862</v>
      </c>
      <c r="J497" s="100" t="s">
        <v>825</v>
      </c>
    </row>
    <row r="498" spans="2:10" ht="27.6">
      <c r="B498" s="94" t="s">
        <v>882</v>
      </c>
      <c r="C498" s="111"/>
      <c r="D498" s="111"/>
      <c r="E498" s="114">
        <v>44938</v>
      </c>
      <c r="F498" s="111" t="s">
        <v>1157</v>
      </c>
      <c r="G498" s="115">
        <v>364869</v>
      </c>
      <c r="H498" s="115"/>
      <c r="I498" s="96" t="s">
        <v>862</v>
      </c>
      <c r="J498" s="100" t="s">
        <v>825</v>
      </c>
    </row>
    <row r="499" spans="2:10" ht="27.6">
      <c r="B499" s="94" t="s">
        <v>882</v>
      </c>
      <c r="C499" s="111"/>
      <c r="D499" s="111"/>
      <c r="E499" s="114">
        <v>45033</v>
      </c>
      <c r="F499" s="111" t="s">
        <v>1158</v>
      </c>
      <c r="G499" s="115">
        <v>311389</v>
      </c>
      <c r="H499" s="115"/>
      <c r="I499" s="96" t="s">
        <v>862</v>
      </c>
      <c r="J499" s="100" t="s">
        <v>825</v>
      </c>
    </row>
    <row r="500" spans="2:10" ht="27.6">
      <c r="B500" s="94" t="s">
        <v>882</v>
      </c>
      <c r="C500" s="111"/>
      <c r="D500" s="111"/>
      <c r="E500" s="114">
        <v>44966</v>
      </c>
      <c r="F500" s="111" t="s">
        <v>1159</v>
      </c>
      <c r="G500" s="115">
        <v>300000</v>
      </c>
      <c r="H500" s="115"/>
      <c r="I500" s="96" t="s">
        <v>862</v>
      </c>
      <c r="J500" s="100" t="s">
        <v>825</v>
      </c>
    </row>
    <row r="501" spans="2:10" ht="27.6">
      <c r="B501" s="94" t="s">
        <v>882</v>
      </c>
      <c r="C501" s="111"/>
      <c r="D501" s="111"/>
      <c r="E501" s="114">
        <v>45183</v>
      </c>
      <c r="F501" s="111" t="s">
        <v>1160</v>
      </c>
      <c r="G501" s="115">
        <v>300000</v>
      </c>
      <c r="H501" s="115"/>
      <c r="I501" s="96" t="s">
        <v>862</v>
      </c>
      <c r="J501" s="100" t="s">
        <v>825</v>
      </c>
    </row>
    <row r="502" spans="2:10" ht="27.6">
      <c r="B502" s="94" t="s">
        <v>882</v>
      </c>
      <c r="C502" s="111"/>
      <c r="D502" s="111"/>
      <c r="E502" s="114">
        <v>45183</v>
      </c>
      <c r="F502" s="111" t="s">
        <v>1161</v>
      </c>
      <c r="G502" s="115">
        <v>300000</v>
      </c>
      <c r="H502" s="115"/>
      <c r="I502" s="96" t="s">
        <v>862</v>
      </c>
      <c r="J502" s="100" t="s">
        <v>825</v>
      </c>
    </row>
    <row r="503" spans="2:10" ht="27.6">
      <c r="B503" s="94" t="s">
        <v>882</v>
      </c>
      <c r="C503" s="111"/>
      <c r="D503" s="111"/>
      <c r="E503" s="114">
        <v>45084</v>
      </c>
      <c r="F503" s="111" t="s">
        <v>1162</v>
      </c>
      <c r="G503" s="115">
        <v>300000</v>
      </c>
      <c r="H503" s="115"/>
      <c r="I503" s="96" t="s">
        <v>862</v>
      </c>
      <c r="J503" s="100" t="s">
        <v>825</v>
      </c>
    </row>
    <row r="504" spans="2:10" ht="27.6">
      <c r="B504" s="94" t="s">
        <v>882</v>
      </c>
      <c r="C504" s="111"/>
      <c r="D504" s="111"/>
      <c r="E504" s="114">
        <v>45132</v>
      </c>
      <c r="F504" s="111" t="s">
        <v>1129</v>
      </c>
      <c r="G504" s="115">
        <v>250000</v>
      </c>
      <c r="H504" s="115"/>
      <c r="I504" s="96" t="s">
        <v>862</v>
      </c>
      <c r="J504" s="100" t="s">
        <v>825</v>
      </c>
    </row>
    <row r="505" spans="2:10" ht="27.6">
      <c r="B505" s="94" t="s">
        <v>882</v>
      </c>
      <c r="C505" s="111"/>
      <c r="D505" s="111"/>
      <c r="E505" s="114">
        <v>45133</v>
      </c>
      <c r="F505" s="111" t="s">
        <v>1163</v>
      </c>
      <c r="G505" s="115">
        <v>254773</v>
      </c>
      <c r="H505" s="115"/>
      <c r="I505" s="96" t="s">
        <v>862</v>
      </c>
      <c r="J505" s="100" t="s">
        <v>825</v>
      </c>
    </row>
    <row r="506" spans="2:10" ht="27.6">
      <c r="B506" s="94" t="s">
        <v>882</v>
      </c>
      <c r="C506" s="111"/>
      <c r="D506" s="111"/>
      <c r="E506" s="114">
        <v>45169</v>
      </c>
      <c r="F506" s="111" t="s">
        <v>1164</v>
      </c>
      <c r="G506" s="115">
        <v>250000</v>
      </c>
      <c r="H506" s="115"/>
      <c r="I506" s="96" t="s">
        <v>862</v>
      </c>
      <c r="J506" s="100" t="s">
        <v>825</v>
      </c>
    </row>
    <row r="507" spans="2:10" ht="27.6">
      <c r="B507" s="94" t="s">
        <v>882</v>
      </c>
      <c r="C507" s="111"/>
      <c r="D507" s="111"/>
      <c r="E507" s="114">
        <v>44959</v>
      </c>
      <c r="F507" s="111" t="s">
        <v>1165</v>
      </c>
      <c r="G507" s="115">
        <v>247589</v>
      </c>
      <c r="H507" s="115"/>
      <c r="I507" s="96" t="s">
        <v>862</v>
      </c>
      <c r="J507" s="100" t="s">
        <v>825</v>
      </c>
    </row>
    <row r="508" spans="2:10" ht="27.6">
      <c r="B508" s="94" t="s">
        <v>882</v>
      </c>
      <c r="C508" s="111"/>
      <c r="D508" s="111"/>
      <c r="E508" s="114">
        <v>45046</v>
      </c>
      <c r="F508" s="111" t="s">
        <v>1166</v>
      </c>
      <c r="G508" s="115">
        <v>239509</v>
      </c>
      <c r="H508" s="115"/>
      <c r="I508" s="96" t="s">
        <v>862</v>
      </c>
      <c r="J508" s="100" t="s">
        <v>825</v>
      </c>
    </row>
    <row r="509" spans="2:10" ht="27.6">
      <c r="B509" s="94" t="s">
        <v>882</v>
      </c>
      <c r="C509" s="111"/>
      <c r="D509" s="111"/>
      <c r="E509" s="114">
        <v>45033</v>
      </c>
      <c r="F509" s="111" t="s">
        <v>1167</v>
      </c>
      <c r="G509" s="115">
        <v>239051</v>
      </c>
      <c r="H509" s="115"/>
      <c r="I509" s="96" t="s">
        <v>862</v>
      </c>
      <c r="J509" s="100" t="s">
        <v>825</v>
      </c>
    </row>
    <row r="510" spans="2:10" ht="27.6">
      <c r="B510" s="94" t="s">
        <v>882</v>
      </c>
      <c r="C510" s="111"/>
      <c r="D510" s="111"/>
      <c r="E510" s="114">
        <v>45075</v>
      </c>
      <c r="F510" s="111" t="s">
        <v>1168</v>
      </c>
      <c r="G510" s="115">
        <v>224200</v>
      </c>
      <c r="H510" s="115"/>
      <c r="I510" s="96" t="s">
        <v>862</v>
      </c>
      <c r="J510" s="100" t="s">
        <v>825</v>
      </c>
    </row>
    <row r="511" spans="2:10" ht="27.6">
      <c r="B511" s="94" t="s">
        <v>882</v>
      </c>
      <c r="C511" s="111"/>
      <c r="D511" s="111"/>
      <c r="E511" s="114">
        <v>45084</v>
      </c>
      <c r="F511" s="111" t="s">
        <v>1169</v>
      </c>
      <c r="G511" s="115">
        <v>225000</v>
      </c>
      <c r="H511" s="115"/>
      <c r="I511" s="96" t="s">
        <v>862</v>
      </c>
      <c r="J511" s="100" t="s">
        <v>825</v>
      </c>
    </row>
    <row r="512" spans="2:10" ht="27.6">
      <c r="B512" s="94" t="s">
        <v>882</v>
      </c>
      <c r="C512" s="111"/>
      <c r="D512" s="111"/>
      <c r="E512" s="114">
        <v>45019</v>
      </c>
      <c r="F512" s="111" t="s">
        <v>1170</v>
      </c>
      <c r="G512" s="115">
        <v>215313</v>
      </c>
      <c r="H512" s="115"/>
      <c r="I512" s="96" t="s">
        <v>862</v>
      </c>
      <c r="J512" s="100" t="s">
        <v>825</v>
      </c>
    </row>
    <row r="513" spans="2:10" ht="27.6">
      <c r="B513" s="94" t="s">
        <v>882</v>
      </c>
      <c r="C513" s="111"/>
      <c r="D513" s="111"/>
      <c r="E513" s="114">
        <v>44938</v>
      </c>
      <c r="F513" s="111" t="s">
        <v>1171</v>
      </c>
      <c r="G513" s="115">
        <v>215577</v>
      </c>
      <c r="H513" s="115"/>
      <c r="I513" s="96" t="s">
        <v>862</v>
      </c>
      <c r="J513" s="100" t="s">
        <v>825</v>
      </c>
    </row>
    <row r="514" spans="2:10" ht="27.6">
      <c r="B514" s="94" t="s">
        <v>882</v>
      </c>
      <c r="C514" s="111"/>
      <c r="D514" s="111"/>
      <c r="E514" s="114">
        <v>44953</v>
      </c>
      <c r="F514" s="111" t="s">
        <v>1172</v>
      </c>
      <c r="G514" s="115">
        <v>215526</v>
      </c>
      <c r="H514" s="115"/>
      <c r="I514" s="96" t="s">
        <v>862</v>
      </c>
      <c r="J514" s="100" t="s">
        <v>825</v>
      </c>
    </row>
    <row r="515" spans="2:10" ht="27.6">
      <c r="B515" s="94" t="s">
        <v>882</v>
      </c>
      <c r="C515" s="111"/>
      <c r="D515" s="111"/>
      <c r="E515" s="114">
        <v>45293</v>
      </c>
      <c r="F515" s="111" t="s">
        <v>1145</v>
      </c>
      <c r="G515" s="115">
        <v>207829</v>
      </c>
      <c r="H515" s="115"/>
      <c r="I515" s="96" t="s">
        <v>862</v>
      </c>
      <c r="J515" s="100" t="s">
        <v>825</v>
      </c>
    </row>
    <row r="516" spans="2:10" ht="27.6">
      <c r="B516" s="94" t="s">
        <v>882</v>
      </c>
      <c r="C516" s="111"/>
      <c r="D516" s="111"/>
      <c r="E516" s="114">
        <v>45138</v>
      </c>
      <c r="F516" s="111" t="s">
        <v>1173</v>
      </c>
      <c r="G516" s="115">
        <v>205729</v>
      </c>
      <c r="H516" s="115"/>
      <c r="I516" s="96" t="s">
        <v>862</v>
      </c>
      <c r="J516" s="100" t="s">
        <v>825</v>
      </c>
    </row>
    <row r="517" spans="2:10" ht="27.6">
      <c r="B517" s="94" t="s">
        <v>882</v>
      </c>
      <c r="C517" s="111"/>
      <c r="D517" s="111"/>
      <c r="E517" s="114">
        <v>45075</v>
      </c>
      <c r="F517" s="111" t="s">
        <v>1174</v>
      </c>
      <c r="G517" s="115">
        <v>200179</v>
      </c>
      <c r="H517" s="115"/>
      <c r="I517" s="96" t="s">
        <v>862</v>
      </c>
      <c r="J517" s="100" t="s">
        <v>825</v>
      </c>
    </row>
    <row r="518" spans="2:10" ht="27.6">
      <c r="B518" s="94" t="s">
        <v>882</v>
      </c>
      <c r="C518" s="111"/>
      <c r="D518" s="111"/>
      <c r="E518" s="114">
        <v>45147</v>
      </c>
      <c r="F518" s="111" t="s">
        <v>1175</v>
      </c>
      <c r="G518" s="115">
        <v>200000</v>
      </c>
      <c r="H518" s="115"/>
      <c r="I518" s="96" t="s">
        <v>862</v>
      </c>
      <c r="J518" s="100" t="s">
        <v>825</v>
      </c>
    </row>
    <row r="519" spans="2:10" ht="27.6">
      <c r="B519" s="94" t="s">
        <v>882</v>
      </c>
      <c r="C519" s="111"/>
      <c r="D519" s="111"/>
      <c r="E519" s="114">
        <v>44929</v>
      </c>
      <c r="F519" s="111" t="s">
        <v>1176</v>
      </c>
      <c r="G519" s="115">
        <v>200000</v>
      </c>
      <c r="H519" s="115"/>
      <c r="I519" s="96" t="s">
        <v>862</v>
      </c>
      <c r="J519" s="100" t="s">
        <v>825</v>
      </c>
    </row>
    <row r="520" spans="2:10" ht="27.6">
      <c r="B520" s="94" t="s">
        <v>882</v>
      </c>
      <c r="C520" s="111"/>
      <c r="D520" s="111"/>
      <c r="E520" s="114">
        <v>45084</v>
      </c>
      <c r="F520" s="111" t="s">
        <v>1177</v>
      </c>
      <c r="G520" s="115">
        <v>200000</v>
      </c>
      <c r="H520" s="115"/>
      <c r="I520" s="96" t="s">
        <v>862</v>
      </c>
      <c r="J520" s="100" t="s">
        <v>825</v>
      </c>
    </row>
    <row r="521" spans="2:10" ht="27.6">
      <c r="B521" s="94" t="s">
        <v>882</v>
      </c>
      <c r="C521" s="111"/>
      <c r="D521" s="111"/>
      <c r="E521" s="114">
        <v>45139</v>
      </c>
      <c r="F521" s="111" t="s">
        <v>1178</v>
      </c>
      <c r="G521" s="115">
        <v>186833</v>
      </c>
      <c r="H521" s="115"/>
      <c r="I521" s="96" t="s">
        <v>862</v>
      </c>
      <c r="J521" s="100" t="s">
        <v>825</v>
      </c>
    </row>
    <row r="522" spans="2:10" ht="27.6">
      <c r="B522" s="94" t="s">
        <v>882</v>
      </c>
      <c r="C522" s="111"/>
      <c r="D522" s="111"/>
      <c r="E522" s="114">
        <v>45133</v>
      </c>
      <c r="F522" s="111" t="s">
        <v>1179</v>
      </c>
      <c r="G522" s="115">
        <v>180807</v>
      </c>
      <c r="H522" s="115"/>
      <c r="I522" s="96" t="s">
        <v>862</v>
      </c>
      <c r="J522" s="100" t="s">
        <v>825</v>
      </c>
    </row>
    <row r="523" spans="2:10" ht="27.6">
      <c r="B523" s="94" t="s">
        <v>882</v>
      </c>
      <c r="C523" s="111"/>
      <c r="D523" s="111"/>
      <c r="E523" s="114">
        <v>45041</v>
      </c>
      <c r="F523" s="111" t="s">
        <v>1180</v>
      </c>
      <c r="G523" s="115">
        <v>150000</v>
      </c>
      <c r="H523" s="115"/>
      <c r="I523" s="96" t="s">
        <v>862</v>
      </c>
      <c r="J523" s="100" t="s">
        <v>825</v>
      </c>
    </row>
    <row r="524" spans="2:10" ht="27.6">
      <c r="B524" s="94" t="s">
        <v>882</v>
      </c>
      <c r="C524" s="111"/>
      <c r="D524" s="111"/>
      <c r="E524" s="114">
        <v>45265</v>
      </c>
      <c r="F524" s="111" t="s">
        <v>1181</v>
      </c>
      <c r="G524" s="115">
        <v>150000</v>
      </c>
      <c r="H524" s="115"/>
      <c r="I524" s="96" t="s">
        <v>862</v>
      </c>
      <c r="J524" s="100" t="s">
        <v>825</v>
      </c>
    </row>
    <row r="525" spans="2:10" ht="27.6">
      <c r="B525" s="94" t="s">
        <v>882</v>
      </c>
      <c r="C525" s="111"/>
      <c r="D525" s="111"/>
      <c r="E525" s="114">
        <v>45216</v>
      </c>
      <c r="F525" s="111" t="s">
        <v>1182</v>
      </c>
      <c r="G525" s="115">
        <v>150000</v>
      </c>
      <c r="H525" s="115"/>
      <c r="I525" s="96" t="s">
        <v>862</v>
      </c>
      <c r="J525" s="100" t="s">
        <v>825</v>
      </c>
    </row>
    <row r="526" spans="2:10" ht="27.6">
      <c r="B526" s="94" t="s">
        <v>882</v>
      </c>
      <c r="C526" s="111"/>
      <c r="D526" s="111"/>
      <c r="E526" s="114">
        <v>45128</v>
      </c>
      <c r="F526" s="111" t="s">
        <v>1183</v>
      </c>
      <c r="G526" s="115">
        <v>105000</v>
      </c>
      <c r="H526" s="115"/>
      <c r="I526" s="96" t="s">
        <v>862</v>
      </c>
      <c r="J526" s="100" t="s">
        <v>825</v>
      </c>
    </row>
    <row r="527" spans="2:10" ht="27.6">
      <c r="B527" s="94" t="s">
        <v>882</v>
      </c>
      <c r="C527" s="111"/>
      <c r="D527" s="111"/>
      <c r="E527" s="114">
        <v>45093</v>
      </c>
      <c r="F527" s="111" t="s">
        <v>1183</v>
      </c>
      <c r="G527" s="115">
        <v>105000</v>
      </c>
      <c r="H527" s="115"/>
      <c r="I527" s="96" t="s">
        <v>862</v>
      </c>
      <c r="J527" s="100" t="s">
        <v>825</v>
      </c>
    </row>
    <row r="528" spans="2:10" ht="27.6">
      <c r="B528" s="94" t="s">
        <v>882</v>
      </c>
      <c r="C528" s="111"/>
      <c r="D528" s="111"/>
      <c r="E528" s="114">
        <v>45225</v>
      </c>
      <c r="F528" s="111" t="s">
        <v>1184</v>
      </c>
      <c r="G528" s="115">
        <v>80000</v>
      </c>
      <c r="H528" s="115"/>
      <c r="I528" s="96" t="s">
        <v>862</v>
      </c>
      <c r="J528" s="100" t="s">
        <v>825</v>
      </c>
    </row>
    <row r="529" spans="2:10" ht="27.6">
      <c r="B529" s="94" t="s">
        <v>882</v>
      </c>
      <c r="C529" s="111"/>
      <c r="D529" s="111"/>
      <c r="E529" s="114">
        <v>45265</v>
      </c>
      <c r="F529" s="111" t="s">
        <v>1185</v>
      </c>
      <c r="G529" s="115">
        <v>75000</v>
      </c>
      <c r="H529" s="115"/>
      <c r="I529" s="96" t="s">
        <v>862</v>
      </c>
      <c r="J529" s="100" t="s">
        <v>825</v>
      </c>
    </row>
    <row r="530" spans="2:10" ht="27.6">
      <c r="B530" s="94" t="s">
        <v>882</v>
      </c>
      <c r="C530" s="111"/>
      <c r="D530" s="111"/>
      <c r="E530" s="114">
        <v>45216</v>
      </c>
      <c r="F530" s="111" t="s">
        <v>1186</v>
      </c>
      <c r="G530" s="115">
        <v>75000</v>
      </c>
      <c r="H530" s="115"/>
      <c r="I530" s="96" t="s">
        <v>862</v>
      </c>
      <c r="J530" s="100" t="s">
        <v>825</v>
      </c>
    </row>
    <row r="531" spans="2:10" ht="27.6">
      <c r="B531" s="94" t="s">
        <v>882</v>
      </c>
      <c r="C531" s="111"/>
      <c r="D531" s="111"/>
      <c r="E531" s="114">
        <v>45254</v>
      </c>
      <c r="F531" s="111" t="s">
        <v>1187</v>
      </c>
      <c r="G531" s="115">
        <v>70000</v>
      </c>
      <c r="H531" s="115"/>
      <c r="I531" s="96" t="s">
        <v>862</v>
      </c>
      <c r="J531" s="100" t="s">
        <v>825</v>
      </c>
    </row>
    <row r="532" spans="2:10" ht="27.6">
      <c r="B532" s="94" t="s">
        <v>882</v>
      </c>
      <c r="C532" s="111"/>
      <c r="D532" s="111"/>
      <c r="E532" s="114">
        <v>45183</v>
      </c>
      <c r="F532" s="111" t="s">
        <v>1188</v>
      </c>
      <c r="G532" s="115">
        <v>50000</v>
      </c>
      <c r="H532" s="115"/>
      <c r="I532" s="96" t="s">
        <v>862</v>
      </c>
      <c r="J532" s="100" t="s">
        <v>825</v>
      </c>
    </row>
    <row r="533" spans="2:10" ht="27.6">
      <c r="B533" s="94" t="s">
        <v>882</v>
      </c>
      <c r="C533" s="111"/>
      <c r="D533" s="111"/>
      <c r="E533" s="114">
        <v>45225</v>
      </c>
      <c r="F533" s="111" t="s">
        <v>1189</v>
      </c>
      <c r="G533" s="115">
        <v>40000</v>
      </c>
      <c r="H533" s="115"/>
      <c r="I533" s="96" t="s">
        <v>862</v>
      </c>
      <c r="J533" s="100" t="s">
        <v>825</v>
      </c>
    </row>
    <row r="534" spans="2:10" ht="27.6">
      <c r="B534" s="94" t="s">
        <v>882</v>
      </c>
      <c r="C534" s="111"/>
      <c r="D534" s="111"/>
      <c r="E534" s="114">
        <v>45267</v>
      </c>
      <c r="F534" s="111" t="s">
        <v>1136</v>
      </c>
      <c r="G534" s="115">
        <v>20000</v>
      </c>
      <c r="H534" s="115"/>
      <c r="I534" s="96" t="s">
        <v>862</v>
      </c>
      <c r="J534" s="100" t="s">
        <v>825</v>
      </c>
    </row>
    <row r="535" spans="2:10" ht="27.6">
      <c r="B535" s="94" t="s">
        <v>882</v>
      </c>
      <c r="C535" s="111"/>
      <c r="D535" s="111"/>
      <c r="E535" s="114">
        <v>45048</v>
      </c>
      <c r="F535" s="111" t="s">
        <v>1190</v>
      </c>
      <c r="G535" s="115">
        <v>3500000</v>
      </c>
      <c r="H535" s="115"/>
      <c r="I535" s="96" t="s">
        <v>862</v>
      </c>
      <c r="J535" s="100" t="s">
        <v>825</v>
      </c>
    </row>
    <row r="536" spans="2:10" ht="27.6">
      <c r="B536" s="94" t="s">
        <v>882</v>
      </c>
      <c r="C536" s="111"/>
      <c r="D536" s="111"/>
      <c r="E536" s="114">
        <v>45048</v>
      </c>
      <c r="F536" s="111" t="s">
        <v>1191</v>
      </c>
      <c r="G536" s="115">
        <v>1550000</v>
      </c>
      <c r="H536" s="115"/>
      <c r="I536" s="96" t="s">
        <v>862</v>
      </c>
      <c r="J536" s="100" t="s">
        <v>825</v>
      </c>
    </row>
    <row r="537" spans="2:10" ht="27.6">
      <c r="B537" s="94" t="s">
        <v>882</v>
      </c>
      <c r="C537" s="111"/>
      <c r="D537" s="111"/>
      <c r="E537" s="114">
        <v>45048</v>
      </c>
      <c r="F537" s="111" t="s">
        <v>1192</v>
      </c>
      <c r="G537" s="115">
        <v>566594</v>
      </c>
      <c r="H537" s="115"/>
      <c r="I537" s="96" t="s">
        <v>862</v>
      </c>
      <c r="J537" s="100" t="s">
        <v>825</v>
      </c>
    </row>
    <row r="538" spans="2:10" ht="27.6">
      <c r="B538" s="94" t="s">
        <v>882</v>
      </c>
      <c r="C538" s="111"/>
      <c r="D538" s="111"/>
      <c r="E538" s="114">
        <v>45263</v>
      </c>
      <c r="F538" s="111" t="s">
        <v>1071</v>
      </c>
      <c r="G538" s="115">
        <v>5339951</v>
      </c>
      <c r="H538" s="115"/>
      <c r="I538" s="96" t="s">
        <v>862</v>
      </c>
      <c r="J538" s="100" t="s">
        <v>825</v>
      </c>
    </row>
    <row r="539" spans="2:10" ht="27.6">
      <c r="B539" s="94" t="s">
        <v>882</v>
      </c>
      <c r="C539" s="111"/>
      <c r="D539" s="111"/>
      <c r="E539" s="114">
        <v>45167</v>
      </c>
      <c r="F539" s="111" t="s">
        <v>1071</v>
      </c>
      <c r="G539" s="115">
        <v>1756612</v>
      </c>
      <c r="H539" s="115"/>
      <c r="I539" s="96" t="s">
        <v>862</v>
      </c>
      <c r="J539" s="100" t="s">
        <v>825</v>
      </c>
    </row>
    <row r="540" spans="2:10" ht="27.6">
      <c r="B540" s="94" t="s">
        <v>882</v>
      </c>
      <c r="C540" s="111"/>
      <c r="D540" s="111"/>
      <c r="E540" s="114">
        <v>45290</v>
      </c>
      <c r="F540" s="111" t="s">
        <v>1071</v>
      </c>
      <c r="G540" s="115">
        <v>1250060</v>
      </c>
      <c r="H540" s="115"/>
      <c r="I540" s="96" t="s">
        <v>862</v>
      </c>
      <c r="J540" s="100" t="s">
        <v>825</v>
      </c>
    </row>
    <row r="541" spans="2:10" ht="27.6">
      <c r="B541" s="94" t="s">
        <v>882</v>
      </c>
      <c r="C541" s="111"/>
      <c r="D541" s="111"/>
      <c r="E541" s="114">
        <v>45231</v>
      </c>
      <c r="F541" s="111" t="s">
        <v>1071</v>
      </c>
      <c r="G541" s="115">
        <v>1250060</v>
      </c>
      <c r="H541" s="115"/>
      <c r="I541" s="96" t="s">
        <v>862</v>
      </c>
      <c r="J541" s="100" t="s">
        <v>825</v>
      </c>
    </row>
    <row r="542" spans="2:10" ht="27.6">
      <c r="B542" s="94" t="s">
        <v>882</v>
      </c>
      <c r="C542" s="111"/>
      <c r="D542" s="111"/>
      <c r="E542" s="114">
        <v>45200</v>
      </c>
      <c r="F542" s="111" t="s">
        <v>1071</v>
      </c>
      <c r="G542" s="115">
        <v>1248776</v>
      </c>
      <c r="H542" s="115"/>
      <c r="I542" s="96" t="s">
        <v>862</v>
      </c>
      <c r="J542" s="100" t="s">
        <v>825</v>
      </c>
    </row>
    <row r="543" spans="2:10" ht="27.6">
      <c r="B543" s="94" t="s">
        <v>882</v>
      </c>
      <c r="C543" s="111"/>
      <c r="D543" s="111"/>
      <c r="E543" s="114">
        <v>45231</v>
      </c>
      <c r="F543" s="111" t="s">
        <v>1071</v>
      </c>
      <c r="G543" s="115">
        <v>981000</v>
      </c>
      <c r="H543" s="115"/>
      <c r="I543" s="96" t="s">
        <v>862</v>
      </c>
      <c r="J543" s="100" t="s">
        <v>825</v>
      </c>
    </row>
    <row r="544" spans="2:10" ht="27.6">
      <c r="B544" s="94" t="s">
        <v>882</v>
      </c>
      <c r="C544" s="111"/>
      <c r="D544" s="111"/>
      <c r="E544" s="114">
        <v>45167</v>
      </c>
      <c r="F544" s="111" t="s">
        <v>1071</v>
      </c>
      <c r="G544" s="115">
        <v>572250</v>
      </c>
      <c r="H544" s="115"/>
      <c r="I544" s="96" t="s">
        <v>862</v>
      </c>
      <c r="J544" s="100" t="s">
        <v>825</v>
      </c>
    </row>
    <row r="545" spans="2:10" ht="27.6">
      <c r="B545" s="94" t="s">
        <v>882</v>
      </c>
      <c r="C545" s="111"/>
      <c r="D545" s="111"/>
      <c r="E545" s="114">
        <v>45263</v>
      </c>
      <c r="F545" s="111" t="s">
        <v>1071</v>
      </c>
      <c r="G545" s="115">
        <v>245250</v>
      </c>
      <c r="H545" s="115"/>
      <c r="I545" s="96" t="s">
        <v>862</v>
      </c>
      <c r="J545" s="100" t="s">
        <v>825</v>
      </c>
    </row>
    <row r="546" spans="2:10" ht="27.6">
      <c r="B546" s="94" t="s">
        <v>882</v>
      </c>
      <c r="C546" s="111"/>
      <c r="D546" s="111"/>
      <c r="E546" s="114">
        <v>45290</v>
      </c>
      <c r="F546" s="111" t="s">
        <v>1071</v>
      </c>
      <c r="G546" s="115">
        <v>163500</v>
      </c>
      <c r="H546" s="115"/>
      <c r="I546" s="96" t="s">
        <v>862</v>
      </c>
      <c r="J546" s="100" t="s">
        <v>825</v>
      </c>
    </row>
    <row r="547" spans="2:10" ht="27.6">
      <c r="B547" s="94" t="s">
        <v>882</v>
      </c>
      <c r="C547" s="111"/>
      <c r="D547" s="111"/>
      <c r="E547" s="114">
        <v>45200</v>
      </c>
      <c r="F547" s="111" t="s">
        <v>1071</v>
      </c>
      <c r="G547" s="115">
        <v>163500</v>
      </c>
      <c r="H547" s="115"/>
      <c r="I547" s="96" t="s">
        <v>862</v>
      </c>
      <c r="J547" s="100" t="s">
        <v>825</v>
      </c>
    </row>
    <row r="548" spans="2:10" ht="27.6">
      <c r="B548" s="94" t="s">
        <v>882</v>
      </c>
      <c r="C548" s="111"/>
      <c r="D548" s="111" t="s">
        <v>1193</v>
      </c>
      <c r="E548" s="114">
        <v>44982</v>
      </c>
      <c r="F548" s="111" t="s">
        <v>1194</v>
      </c>
      <c r="G548" s="115"/>
      <c r="H548" s="115">
        <v>43850000</v>
      </c>
      <c r="I548" s="76" t="s">
        <v>862</v>
      </c>
      <c r="J548" s="100" t="s">
        <v>650</v>
      </c>
    </row>
    <row r="549" spans="2:10" ht="27.6">
      <c r="B549" s="94" t="s">
        <v>882</v>
      </c>
      <c r="C549" s="111"/>
      <c r="D549" s="111" t="s">
        <v>1193</v>
      </c>
      <c r="E549" s="114">
        <v>44945</v>
      </c>
      <c r="F549" s="111" t="s">
        <v>1195</v>
      </c>
      <c r="G549" s="115"/>
      <c r="H549" s="115">
        <v>800000</v>
      </c>
      <c r="I549" s="76" t="s">
        <v>862</v>
      </c>
      <c r="J549" s="100" t="s">
        <v>650</v>
      </c>
    </row>
    <row r="550" spans="2:10" ht="27.6">
      <c r="B550" s="94" t="s">
        <v>882</v>
      </c>
      <c r="C550" s="111"/>
      <c r="D550" s="111" t="s">
        <v>1193</v>
      </c>
      <c r="E550" s="114">
        <v>44953</v>
      </c>
      <c r="F550" s="111" t="s">
        <v>1196</v>
      </c>
      <c r="G550" s="115"/>
      <c r="H550" s="115">
        <v>70000</v>
      </c>
      <c r="I550" s="76" t="s">
        <v>862</v>
      </c>
      <c r="J550" s="100" t="s">
        <v>650</v>
      </c>
    </row>
    <row r="551" spans="2:10" ht="27.6">
      <c r="B551" s="94" t="s">
        <v>882</v>
      </c>
      <c r="C551" s="111"/>
      <c r="D551" s="111" t="s">
        <v>1193</v>
      </c>
      <c r="E551" s="114">
        <v>44953</v>
      </c>
      <c r="F551" s="111" t="s">
        <v>1197</v>
      </c>
      <c r="G551" s="115"/>
      <c r="H551" s="115">
        <v>70000</v>
      </c>
      <c r="I551" s="76" t="s">
        <v>862</v>
      </c>
      <c r="J551" s="100" t="s">
        <v>650</v>
      </c>
    </row>
    <row r="552" spans="2:10" ht="27.6">
      <c r="B552" s="94" t="s">
        <v>882</v>
      </c>
      <c r="C552" s="111"/>
      <c r="D552" s="111" t="s">
        <v>1193</v>
      </c>
      <c r="E552" s="114">
        <v>44953</v>
      </c>
      <c r="F552" s="111" t="s">
        <v>1197</v>
      </c>
      <c r="G552" s="115"/>
      <c r="H552" s="115">
        <v>325000</v>
      </c>
      <c r="I552" s="76" t="s">
        <v>862</v>
      </c>
      <c r="J552" s="100" t="s">
        <v>650</v>
      </c>
    </row>
    <row r="553" spans="2:10" ht="27.6">
      <c r="B553" s="94" t="s">
        <v>882</v>
      </c>
      <c r="C553" s="111"/>
      <c r="D553" s="111" t="s">
        <v>1193</v>
      </c>
      <c r="E553" s="114">
        <v>44953</v>
      </c>
      <c r="F553" s="111" t="s">
        <v>1197</v>
      </c>
      <c r="G553" s="115"/>
      <c r="H553" s="115">
        <v>70000</v>
      </c>
      <c r="I553" s="76" t="s">
        <v>862</v>
      </c>
      <c r="J553" s="100" t="s">
        <v>650</v>
      </c>
    </row>
    <row r="554" spans="2:10" ht="27.6">
      <c r="B554" s="94" t="s">
        <v>882</v>
      </c>
      <c r="C554" s="111"/>
      <c r="D554" s="111" t="s">
        <v>1193</v>
      </c>
      <c r="E554" s="114">
        <v>44953</v>
      </c>
      <c r="F554" s="111" t="s">
        <v>1197</v>
      </c>
      <c r="G554" s="115"/>
      <c r="H554" s="115">
        <v>275000</v>
      </c>
      <c r="I554" s="76" t="s">
        <v>862</v>
      </c>
      <c r="J554" s="100" t="s">
        <v>650</v>
      </c>
    </row>
    <row r="555" spans="2:10" ht="27.6">
      <c r="B555" s="94" t="s">
        <v>882</v>
      </c>
      <c r="C555" s="111"/>
      <c r="D555" s="111" t="s">
        <v>1193</v>
      </c>
      <c r="E555" s="114">
        <v>44953</v>
      </c>
      <c r="F555" s="111" t="s">
        <v>1197</v>
      </c>
      <c r="G555" s="115"/>
      <c r="H555" s="115">
        <v>60000</v>
      </c>
      <c r="I555" s="76" t="s">
        <v>862</v>
      </c>
      <c r="J555" s="100" t="s">
        <v>650</v>
      </c>
    </row>
    <row r="556" spans="2:10" ht="27.6">
      <c r="B556" s="94" t="s">
        <v>882</v>
      </c>
      <c r="C556" s="111"/>
      <c r="D556" s="111" t="s">
        <v>1193</v>
      </c>
      <c r="E556" s="114">
        <v>44953</v>
      </c>
      <c r="F556" s="111" t="s">
        <v>1197</v>
      </c>
      <c r="G556" s="115"/>
      <c r="H556" s="115">
        <v>60000</v>
      </c>
      <c r="I556" s="76" t="s">
        <v>862</v>
      </c>
      <c r="J556" s="100" t="s">
        <v>650</v>
      </c>
    </row>
    <row r="557" spans="2:10" ht="27.6">
      <c r="B557" s="94" t="s">
        <v>882</v>
      </c>
      <c r="C557" s="111"/>
      <c r="D557" s="111" t="s">
        <v>1193</v>
      </c>
      <c r="E557" s="114">
        <v>44953</v>
      </c>
      <c r="F557" s="111" t="s">
        <v>1197</v>
      </c>
      <c r="G557" s="115"/>
      <c r="H557" s="115">
        <v>60000</v>
      </c>
      <c r="I557" s="76" t="s">
        <v>862</v>
      </c>
      <c r="J557" s="100" t="s">
        <v>650</v>
      </c>
    </row>
    <row r="558" spans="2:10" ht="41.4">
      <c r="B558" s="94" t="s">
        <v>882</v>
      </c>
      <c r="C558" s="111"/>
      <c r="D558" s="111" t="s">
        <v>1193</v>
      </c>
      <c r="E558" s="114">
        <v>45032</v>
      </c>
      <c r="F558" s="111" t="s">
        <v>1198</v>
      </c>
      <c r="G558" s="115"/>
      <c r="H558" s="115">
        <v>21021000</v>
      </c>
      <c r="I558" s="76" t="s">
        <v>862</v>
      </c>
      <c r="J558" s="100" t="s">
        <v>650</v>
      </c>
    </row>
    <row r="559" spans="2:10" ht="27.6">
      <c r="B559" s="94" t="s">
        <v>882</v>
      </c>
      <c r="C559" s="111"/>
      <c r="D559" s="111" t="s">
        <v>1193</v>
      </c>
      <c r="E559" s="114">
        <v>45121</v>
      </c>
      <c r="F559" s="111" t="s">
        <v>1199</v>
      </c>
      <c r="G559" s="115"/>
      <c r="H559" s="115">
        <v>2180000</v>
      </c>
      <c r="I559" s="76" t="s">
        <v>862</v>
      </c>
      <c r="J559" s="100" t="s">
        <v>650</v>
      </c>
    </row>
    <row r="560" spans="2:10" ht="27.6">
      <c r="B560" s="94" t="s">
        <v>882</v>
      </c>
      <c r="C560" s="111"/>
      <c r="D560" s="111" t="s">
        <v>1193</v>
      </c>
      <c r="E560" s="114">
        <v>45121</v>
      </c>
      <c r="F560" s="111" t="s">
        <v>1200</v>
      </c>
      <c r="G560" s="115"/>
      <c r="H560" s="115">
        <v>7600000</v>
      </c>
      <c r="I560" s="76" t="s">
        <v>862</v>
      </c>
      <c r="J560" s="100" t="s">
        <v>650</v>
      </c>
    </row>
    <row r="561" spans="2:10" ht="27.6">
      <c r="B561" s="94" t="s">
        <v>882</v>
      </c>
      <c r="C561" s="111"/>
      <c r="D561" s="111" t="s">
        <v>1193</v>
      </c>
      <c r="E561" s="114">
        <v>45121</v>
      </c>
      <c r="F561" s="111" t="s">
        <v>1201</v>
      </c>
      <c r="G561" s="115"/>
      <c r="H561" s="115">
        <v>4760000</v>
      </c>
      <c r="I561" s="76" t="s">
        <v>862</v>
      </c>
      <c r="J561" s="100" t="s">
        <v>650</v>
      </c>
    </row>
    <row r="562" spans="2:10" ht="27.6">
      <c r="B562" s="94" t="s">
        <v>882</v>
      </c>
      <c r="C562" s="111"/>
      <c r="D562" s="111" t="s">
        <v>1193</v>
      </c>
      <c r="E562" s="114">
        <v>45153</v>
      </c>
      <c r="F562" s="111" t="s">
        <v>1202</v>
      </c>
      <c r="G562" s="115"/>
      <c r="H562" s="115">
        <v>7600000</v>
      </c>
      <c r="I562" s="76" t="s">
        <v>862</v>
      </c>
      <c r="J562" s="100" t="s">
        <v>650</v>
      </c>
    </row>
    <row r="563" spans="2:10" ht="41.4">
      <c r="B563" s="94" t="s">
        <v>882</v>
      </c>
      <c r="C563" s="111"/>
      <c r="D563" s="111" t="s">
        <v>1193</v>
      </c>
      <c r="E563" s="114">
        <v>45160</v>
      </c>
      <c r="F563" s="111" t="s">
        <v>1203</v>
      </c>
      <c r="G563" s="115"/>
      <c r="H563" s="115">
        <v>658823</v>
      </c>
      <c r="I563" s="76" t="s">
        <v>862</v>
      </c>
      <c r="J563" s="100" t="s">
        <v>650</v>
      </c>
    </row>
    <row r="564" spans="2:10" ht="27.6">
      <c r="B564" s="94" t="s">
        <v>882</v>
      </c>
      <c r="C564" s="111" t="s">
        <v>1204</v>
      </c>
      <c r="D564" s="111" t="s">
        <v>898</v>
      </c>
      <c r="E564" s="114">
        <v>45234</v>
      </c>
      <c r="F564" s="111" t="s">
        <v>1205</v>
      </c>
      <c r="G564" s="115">
        <v>3700000</v>
      </c>
      <c r="H564" s="115"/>
      <c r="I564" s="76" t="s">
        <v>862</v>
      </c>
      <c r="J564" s="100" t="s">
        <v>650</v>
      </c>
    </row>
    <row r="565" spans="2:10" ht="27.6">
      <c r="B565" s="94" t="s">
        <v>882</v>
      </c>
      <c r="C565" s="111" t="s">
        <v>875</v>
      </c>
      <c r="D565" s="111" t="s">
        <v>876</v>
      </c>
      <c r="E565" s="114">
        <v>44981</v>
      </c>
      <c r="F565" s="111" t="s">
        <v>877</v>
      </c>
      <c r="G565" s="115">
        <v>5000000</v>
      </c>
      <c r="H565" s="115"/>
      <c r="I565" s="76" t="s">
        <v>862</v>
      </c>
      <c r="J565" s="100" t="s">
        <v>650</v>
      </c>
    </row>
    <row r="566" spans="2:10" ht="27.6">
      <c r="B566" s="94" t="s">
        <v>882</v>
      </c>
      <c r="C566" s="111" t="s">
        <v>878</v>
      </c>
      <c r="D566" s="111" t="s">
        <v>879</v>
      </c>
      <c r="E566" s="114">
        <v>44965</v>
      </c>
      <c r="F566" s="111" t="s">
        <v>880</v>
      </c>
      <c r="G566" s="115">
        <v>1000000</v>
      </c>
      <c r="H566" s="115"/>
      <c r="I566" s="76" t="s">
        <v>862</v>
      </c>
      <c r="J566" s="100" t="s">
        <v>650</v>
      </c>
    </row>
    <row r="567" spans="2:10" ht="41.4">
      <c r="B567" s="94" t="s">
        <v>882</v>
      </c>
      <c r="C567" s="111" t="s">
        <v>1206</v>
      </c>
      <c r="D567" s="111" t="s">
        <v>1193</v>
      </c>
      <c r="E567" s="114">
        <v>44984</v>
      </c>
      <c r="F567" s="111" t="s">
        <v>1207</v>
      </c>
      <c r="G567" s="115">
        <v>1000000</v>
      </c>
      <c r="H567" s="115"/>
      <c r="I567" s="76" t="s">
        <v>862</v>
      </c>
      <c r="J567" s="100" t="s">
        <v>650</v>
      </c>
    </row>
    <row r="568" spans="2:10" ht="41.4">
      <c r="B568" s="94" t="s">
        <v>882</v>
      </c>
      <c r="C568" s="111" t="s">
        <v>1208</v>
      </c>
      <c r="D568" s="111"/>
      <c r="E568" s="114">
        <v>44981</v>
      </c>
      <c r="F568" s="111" t="s">
        <v>1209</v>
      </c>
      <c r="G568" s="115">
        <v>2500000</v>
      </c>
      <c r="H568" s="115"/>
      <c r="I568" s="76" t="s">
        <v>862</v>
      </c>
      <c r="J568" s="100" t="s">
        <v>650</v>
      </c>
    </row>
    <row r="569" spans="2:10" ht="27.6">
      <c r="B569" s="94" t="s">
        <v>882</v>
      </c>
      <c r="C569" s="111" t="s">
        <v>1210</v>
      </c>
      <c r="D569" s="111" t="s">
        <v>1211</v>
      </c>
      <c r="E569" s="114">
        <v>45090</v>
      </c>
      <c r="F569" s="111" t="s">
        <v>1212</v>
      </c>
      <c r="G569" s="115">
        <v>500000</v>
      </c>
      <c r="H569" s="115"/>
      <c r="I569" s="76" t="s">
        <v>862</v>
      </c>
      <c r="J569" s="100" t="s">
        <v>758</v>
      </c>
    </row>
    <row r="570" spans="2:10" ht="27.6">
      <c r="B570" s="94" t="s">
        <v>882</v>
      </c>
      <c r="C570" s="111" t="s">
        <v>1213</v>
      </c>
      <c r="D570" s="111" t="s">
        <v>1211</v>
      </c>
      <c r="E570" s="114">
        <v>45021</v>
      </c>
      <c r="F570" s="111" t="s">
        <v>1214</v>
      </c>
      <c r="G570" s="115"/>
      <c r="H570" s="115">
        <v>1260000</v>
      </c>
      <c r="I570" s="76" t="s">
        <v>862</v>
      </c>
      <c r="J570" s="100" t="s">
        <v>758</v>
      </c>
    </row>
    <row r="571" spans="2:10" ht="27.6">
      <c r="B571" s="94" t="s">
        <v>882</v>
      </c>
      <c r="C571" s="111" t="s">
        <v>1215</v>
      </c>
      <c r="D571" s="111" t="s">
        <v>1211</v>
      </c>
      <c r="E571" s="114">
        <v>45055</v>
      </c>
      <c r="F571" s="111" t="s">
        <v>1216</v>
      </c>
      <c r="G571" s="115">
        <v>2000000</v>
      </c>
      <c r="H571" s="115"/>
      <c r="I571" s="76" t="s">
        <v>862</v>
      </c>
      <c r="J571" s="100" t="s">
        <v>758</v>
      </c>
    </row>
    <row r="572" spans="2:10" ht="29.25" customHeight="1">
      <c r="B572" s="94" t="s">
        <v>882</v>
      </c>
      <c r="C572" s="111" t="s">
        <v>1217</v>
      </c>
      <c r="D572" s="111" t="s">
        <v>860</v>
      </c>
      <c r="E572" s="114"/>
      <c r="F572" s="111" t="s">
        <v>1218</v>
      </c>
      <c r="G572" s="115">
        <v>5550344</v>
      </c>
      <c r="H572" s="115"/>
      <c r="I572" s="76" t="s">
        <v>862</v>
      </c>
      <c r="J572" s="100" t="s">
        <v>644</v>
      </c>
    </row>
    <row r="573" spans="2:10" ht="27.6">
      <c r="B573" s="94" t="s">
        <v>882</v>
      </c>
      <c r="C573" s="111" t="s">
        <v>1217</v>
      </c>
      <c r="D573" s="111" t="s">
        <v>860</v>
      </c>
      <c r="E573" s="114"/>
      <c r="F573" s="111" t="s">
        <v>1218</v>
      </c>
      <c r="G573" s="115">
        <v>30835246</v>
      </c>
      <c r="H573" s="115"/>
      <c r="I573" s="76" t="s">
        <v>862</v>
      </c>
      <c r="J573" s="100" t="s">
        <v>644</v>
      </c>
    </row>
    <row r="574" spans="2:10" ht="41.4">
      <c r="B574" s="94" t="s">
        <v>882</v>
      </c>
      <c r="C574" s="111" t="s">
        <v>1219</v>
      </c>
      <c r="D574" s="111" t="s">
        <v>860</v>
      </c>
      <c r="E574" s="114"/>
      <c r="F574" s="111" t="s">
        <v>1220</v>
      </c>
      <c r="G574" s="115">
        <v>1785300</v>
      </c>
      <c r="H574" s="115"/>
      <c r="I574" s="76" t="s">
        <v>862</v>
      </c>
      <c r="J574" s="100" t="s">
        <v>644</v>
      </c>
    </row>
    <row r="575" spans="2:10" ht="41.4">
      <c r="B575" s="94" t="s">
        <v>882</v>
      </c>
      <c r="C575" s="111" t="s">
        <v>1221</v>
      </c>
      <c r="D575" s="111" t="s">
        <v>860</v>
      </c>
      <c r="E575" s="114"/>
      <c r="F575" s="111" t="s">
        <v>1222</v>
      </c>
      <c r="G575" s="115">
        <v>1785300</v>
      </c>
      <c r="H575" s="115"/>
      <c r="I575" s="76" t="s">
        <v>862</v>
      </c>
      <c r="J575" s="100" t="s">
        <v>644</v>
      </c>
    </row>
    <row r="576" spans="2:10" ht="41.4">
      <c r="B576" s="94" t="s">
        <v>882</v>
      </c>
      <c r="C576" s="111" t="s">
        <v>1223</v>
      </c>
      <c r="D576" s="111" t="s">
        <v>860</v>
      </c>
      <c r="E576" s="114"/>
      <c r="F576" s="111" t="s">
        <v>1224</v>
      </c>
      <c r="G576" s="115">
        <v>1949148</v>
      </c>
      <c r="H576" s="115"/>
      <c r="I576" s="76" t="s">
        <v>862</v>
      </c>
      <c r="J576" s="100" t="s">
        <v>644</v>
      </c>
    </row>
    <row r="577" spans="2:10" ht="41.4">
      <c r="B577" s="94" t="s">
        <v>882</v>
      </c>
      <c r="C577" s="111" t="s">
        <v>1219</v>
      </c>
      <c r="D577" s="111" t="s">
        <v>860</v>
      </c>
      <c r="E577" s="114"/>
      <c r="F577" s="111" t="s">
        <v>1220</v>
      </c>
      <c r="G577" s="115">
        <v>1190200</v>
      </c>
      <c r="H577" s="115"/>
      <c r="I577" s="76" t="s">
        <v>862</v>
      </c>
      <c r="J577" s="100" t="s">
        <v>644</v>
      </c>
    </row>
    <row r="578" spans="2:10" ht="41.4">
      <c r="B578" s="94" t="s">
        <v>882</v>
      </c>
      <c r="C578" s="111" t="s">
        <v>1221</v>
      </c>
      <c r="D578" s="111" t="s">
        <v>860</v>
      </c>
      <c r="E578" s="114"/>
      <c r="F578" s="111" t="s">
        <v>1222</v>
      </c>
      <c r="G578" s="115">
        <v>1190200</v>
      </c>
      <c r="H578" s="115"/>
      <c r="I578" s="76" t="s">
        <v>862</v>
      </c>
      <c r="J578" s="100" t="s">
        <v>644</v>
      </c>
    </row>
    <row r="579" spans="2:10" ht="41.4">
      <c r="B579" s="94" t="s">
        <v>882</v>
      </c>
      <c r="C579" s="111" t="s">
        <v>1223</v>
      </c>
      <c r="D579" s="111" t="s">
        <v>860</v>
      </c>
      <c r="E579" s="114"/>
      <c r="F579" s="111" t="s">
        <v>1224</v>
      </c>
      <c r="G579" s="115">
        <v>1299432</v>
      </c>
      <c r="H579" s="115"/>
      <c r="I579" s="76" t="s">
        <v>862</v>
      </c>
      <c r="J579" s="100" t="s">
        <v>644</v>
      </c>
    </row>
    <row r="580" spans="2:10" ht="27.6">
      <c r="B580" s="94" t="s">
        <v>882</v>
      </c>
      <c r="C580" s="111" t="s">
        <v>1225</v>
      </c>
      <c r="D580" s="111" t="s">
        <v>860</v>
      </c>
      <c r="E580" s="114"/>
      <c r="F580" s="111" t="s">
        <v>1226</v>
      </c>
      <c r="G580" s="115">
        <v>560000</v>
      </c>
      <c r="H580" s="115"/>
      <c r="I580" s="76" t="s">
        <v>862</v>
      </c>
      <c r="J580" s="100" t="s">
        <v>644</v>
      </c>
    </row>
    <row r="581" spans="2:10" ht="27.6">
      <c r="B581" s="94" t="s">
        <v>882</v>
      </c>
      <c r="C581" s="111" t="s">
        <v>1227</v>
      </c>
      <c r="D581" s="111" t="s">
        <v>860</v>
      </c>
      <c r="E581" s="114"/>
      <c r="F581" s="111" t="s">
        <v>1228</v>
      </c>
      <c r="G581" s="115">
        <v>560000</v>
      </c>
      <c r="H581" s="115"/>
      <c r="I581" s="111" t="s">
        <v>862</v>
      </c>
      <c r="J581" s="100" t="s">
        <v>644</v>
      </c>
    </row>
    <row r="582" spans="2:10" ht="27.6">
      <c r="B582" s="94" t="s">
        <v>882</v>
      </c>
      <c r="C582" s="111" t="s">
        <v>1229</v>
      </c>
      <c r="D582" s="111" t="s">
        <v>860</v>
      </c>
      <c r="E582" s="114"/>
      <c r="F582" s="111" t="s">
        <v>1230</v>
      </c>
      <c r="G582" s="115">
        <v>560000</v>
      </c>
      <c r="H582" s="115"/>
      <c r="I582" s="111" t="s">
        <v>862</v>
      </c>
      <c r="J582" s="100" t="s">
        <v>644</v>
      </c>
    </row>
    <row r="583" spans="2:10" ht="27.6">
      <c r="B583" s="94" t="s">
        <v>882</v>
      </c>
      <c r="C583" s="111" t="s">
        <v>1231</v>
      </c>
      <c r="D583" s="111" t="s">
        <v>860</v>
      </c>
      <c r="E583" s="114"/>
      <c r="F583" s="111" t="s">
        <v>1232</v>
      </c>
      <c r="G583" s="115">
        <v>1400000</v>
      </c>
      <c r="H583" s="115"/>
      <c r="I583" s="111" t="s">
        <v>862</v>
      </c>
      <c r="J583" s="100" t="s">
        <v>644</v>
      </c>
    </row>
    <row r="584" spans="2:10" ht="27.6">
      <c r="B584" s="94" t="s">
        <v>882</v>
      </c>
      <c r="C584" s="111" t="s">
        <v>1233</v>
      </c>
      <c r="D584" s="111" t="s">
        <v>860</v>
      </c>
      <c r="E584" s="114"/>
      <c r="F584" s="111" t="s">
        <v>1234</v>
      </c>
      <c r="G584" s="115">
        <v>2240000</v>
      </c>
      <c r="H584" s="115"/>
      <c r="I584" s="111" t="s">
        <v>862</v>
      </c>
      <c r="J584" s="100" t="s">
        <v>644</v>
      </c>
    </row>
    <row r="585" spans="2:10" ht="27.6">
      <c r="B585" s="94" t="s">
        <v>882</v>
      </c>
      <c r="C585" s="111" t="s">
        <v>1235</v>
      </c>
      <c r="D585" s="111" t="s">
        <v>860</v>
      </c>
      <c r="E585" s="114"/>
      <c r="F585" s="111" t="s">
        <v>1236</v>
      </c>
      <c r="G585" s="118">
        <v>2240000</v>
      </c>
      <c r="H585" s="118"/>
      <c r="I585" s="111" t="s">
        <v>862</v>
      </c>
      <c r="J585" s="100" t="s">
        <v>644</v>
      </c>
    </row>
    <row r="586" spans="2:10" ht="27.6">
      <c r="B586" s="94" t="s">
        <v>882</v>
      </c>
      <c r="C586" s="111" t="s">
        <v>1237</v>
      </c>
      <c r="D586" s="111" t="s">
        <v>860</v>
      </c>
      <c r="E586" s="114"/>
      <c r="F586" s="111" t="s">
        <v>1238</v>
      </c>
      <c r="G586" s="118">
        <v>2240000</v>
      </c>
      <c r="H586" s="118"/>
      <c r="I586" s="111" t="s">
        <v>862</v>
      </c>
      <c r="J586" s="100" t="s">
        <v>644</v>
      </c>
    </row>
    <row r="587" spans="2:10" ht="41.4">
      <c r="B587" s="94" t="s">
        <v>882</v>
      </c>
      <c r="C587" s="111" t="s">
        <v>1239</v>
      </c>
      <c r="D587" s="111" t="s">
        <v>860</v>
      </c>
      <c r="E587" s="114"/>
      <c r="F587" s="111" t="s">
        <v>1240</v>
      </c>
      <c r="G587" s="118">
        <v>13458020</v>
      </c>
      <c r="H587" s="118"/>
      <c r="I587" s="111" t="s">
        <v>862</v>
      </c>
      <c r="J587" s="100" t="s">
        <v>644</v>
      </c>
    </row>
    <row r="588" spans="2:10" ht="41.4">
      <c r="B588" s="94" t="s">
        <v>882</v>
      </c>
      <c r="C588" s="76" t="s">
        <v>1237</v>
      </c>
      <c r="D588" s="76" t="s">
        <v>860</v>
      </c>
      <c r="E588" s="97"/>
      <c r="F588" s="96" t="s">
        <v>1241</v>
      </c>
      <c r="G588" s="209">
        <v>59103400</v>
      </c>
      <c r="H588" s="208"/>
      <c r="I588" s="111" t="s">
        <v>862</v>
      </c>
      <c r="J588" s="100" t="s">
        <v>644</v>
      </c>
    </row>
    <row r="589" spans="2:10" ht="27.6">
      <c r="B589" s="94" t="s">
        <v>882</v>
      </c>
      <c r="C589" s="76" t="s">
        <v>1242</v>
      </c>
      <c r="D589" s="76" t="s">
        <v>860</v>
      </c>
      <c r="E589" s="108"/>
      <c r="F589" s="76" t="s">
        <v>1243</v>
      </c>
      <c r="G589" s="207">
        <v>23195000</v>
      </c>
      <c r="H589" s="119"/>
      <c r="I589" s="111" t="s">
        <v>862</v>
      </c>
      <c r="J589" s="100" t="s">
        <v>644</v>
      </c>
    </row>
    <row r="590" spans="2:10" ht="41.4">
      <c r="B590" s="94" t="s">
        <v>882</v>
      </c>
      <c r="C590" s="76" t="s">
        <v>1217</v>
      </c>
      <c r="D590" s="76" t="s">
        <v>860</v>
      </c>
      <c r="E590" s="108"/>
      <c r="F590" s="76" t="s">
        <v>1244</v>
      </c>
      <c r="G590" s="207">
        <v>7070000</v>
      </c>
      <c r="H590" s="119"/>
      <c r="I590" s="111" t="s">
        <v>862</v>
      </c>
      <c r="J590" s="100" t="s">
        <v>644</v>
      </c>
    </row>
    <row r="591" spans="2:10" ht="55.2">
      <c r="B591" s="94" t="s">
        <v>882</v>
      </c>
      <c r="C591" s="76" t="s">
        <v>1237</v>
      </c>
      <c r="D591" s="76" t="s">
        <v>860</v>
      </c>
      <c r="E591" s="108"/>
      <c r="F591" s="76" t="s">
        <v>1245</v>
      </c>
      <c r="G591" s="207">
        <v>1540875</v>
      </c>
      <c r="H591" s="119"/>
      <c r="I591" s="111" t="s">
        <v>862</v>
      </c>
      <c r="J591" s="100" t="s">
        <v>644</v>
      </c>
    </row>
    <row r="592" spans="2:10" ht="27.6">
      <c r="B592" s="94" t="s">
        <v>882</v>
      </c>
      <c r="C592" s="76" t="s">
        <v>1225</v>
      </c>
      <c r="D592" s="76" t="s">
        <v>860</v>
      </c>
      <c r="E592" s="108"/>
      <c r="F592" s="76" t="s">
        <v>1246</v>
      </c>
      <c r="G592" s="207">
        <v>4479052</v>
      </c>
      <c r="H592" s="119"/>
      <c r="I592" s="111" t="s">
        <v>862</v>
      </c>
      <c r="J592" s="100" t="s">
        <v>644</v>
      </c>
    </row>
    <row r="593" spans="2:10" ht="27.6">
      <c r="B593" s="94" t="s">
        <v>882</v>
      </c>
      <c r="C593" s="76" t="s">
        <v>1225</v>
      </c>
      <c r="D593" s="76" t="s">
        <v>860</v>
      </c>
      <c r="E593" s="108"/>
      <c r="F593" s="76" t="s">
        <v>1247</v>
      </c>
      <c r="G593" s="207">
        <v>17703880</v>
      </c>
      <c r="H593" s="119"/>
      <c r="I593" s="111" t="s">
        <v>862</v>
      </c>
      <c r="J593" s="100" t="s">
        <v>644</v>
      </c>
    </row>
    <row r="594" spans="2:10" ht="41.4">
      <c r="B594" s="94" t="s">
        <v>882</v>
      </c>
      <c r="C594" s="76" t="s">
        <v>1248</v>
      </c>
      <c r="D594" s="76" t="s">
        <v>860</v>
      </c>
      <c r="E594" s="108"/>
      <c r="F594" s="76" t="s">
        <v>1249</v>
      </c>
      <c r="G594" s="207">
        <v>26381400</v>
      </c>
      <c r="H594" s="119"/>
      <c r="I594" s="111" t="s">
        <v>862</v>
      </c>
      <c r="J594" s="100" t="s">
        <v>644</v>
      </c>
    </row>
    <row r="595" spans="2:10" ht="27.6">
      <c r="B595" s="94" t="s">
        <v>882</v>
      </c>
      <c r="C595" s="76" t="s">
        <v>1237</v>
      </c>
      <c r="D595" s="76" t="s">
        <v>860</v>
      </c>
      <c r="E595" s="108"/>
      <c r="F595" s="76" t="s">
        <v>1250</v>
      </c>
      <c r="G595" s="207">
        <v>68000000</v>
      </c>
      <c r="H595" s="119"/>
      <c r="I595" s="111" t="s">
        <v>862</v>
      </c>
      <c r="J595" s="100" t="s">
        <v>644</v>
      </c>
    </row>
    <row r="596" spans="2:10" ht="27.6">
      <c r="B596" s="94" t="s">
        <v>882</v>
      </c>
      <c r="C596" s="76" t="s">
        <v>1235</v>
      </c>
      <c r="D596" s="76" t="s">
        <v>860</v>
      </c>
      <c r="E596" s="108"/>
      <c r="F596" s="76" t="s">
        <v>1251</v>
      </c>
      <c r="G596" s="207">
        <v>17762034</v>
      </c>
      <c r="H596" s="119"/>
      <c r="I596" s="111" t="s">
        <v>862</v>
      </c>
      <c r="J596" s="100" t="s">
        <v>644</v>
      </c>
    </row>
    <row r="597" spans="2:10" ht="41.4">
      <c r="B597" s="94" t="s">
        <v>882</v>
      </c>
      <c r="C597" s="76" t="s">
        <v>1235</v>
      </c>
      <c r="D597" s="76" t="s">
        <v>860</v>
      </c>
      <c r="E597" s="108"/>
      <c r="F597" s="76" t="s">
        <v>1252</v>
      </c>
      <c r="G597" s="207">
        <v>2054000</v>
      </c>
      <c r="H597" s="119"/>
      <c r="I597" s="111" t="s">
        <v>862</v>
      </c>
      <c r="J597" s="100" t="s">
        <v>644</v>
      </c>
    </row>
    <row r="598" spans="2:10" ht="41.4">
      <c r="B598" s="94" t="s">
        <v>882</v>
      </c>
      <c r="C598" s="76" t="s">
        <v>1239</v>
      </c>
      <c r="D598" s="76" t="s">
        <v>860</v>
      </c>
      <c r="E598" s="108"/>
      <c r="F598" s="76" t="s">
        <v>1253</v>
      </c>
      <c r="G598" s="207">
        <v>60600000</v>
      </c>
      <c r="H598" s="119"/>
      <c r="I598" s="111" t="s">
        <v>862</v>
      </c>
      <c r="J598" s="100" t="s">
        <v>644</v>
      </c>
    </row>
    <row r="599" spans="2:10" ht="27.6">
      <c r="B599" s="94" t="s">
        <v>882</v>
      </c>
      <c r="C599" s="76" t="s">
        <v>1235</v>
      </c>
      <c r="D599" s="76" t="s">
        <v>860</v>
      </c>
      <c r="E599" s="108"/>
      <c r="F599" s="76" t="s">
        <v>1254</v>
      </c>
      <c r="G599" s="207">
        <v>42690000</v>
      </c>
      <c r="H599" s="119"/>
      <c r="I599" s="111" t="s">
        <v>862</v>
      </c>
      <c r="J599" s="100" t="s">
        <v>644</v>
      </c>
    </row>
    <row r="600" spans="2:10" ht="27.6">
      <c r="B600" s="94" t="s">
        <v>882</v>
      </c>
      <c r="C600" s="76" t="s">
        <v>1231</v>
      </c>
      <c r="D600" s="76" t="s">
        <v>860</v>
      </c>
      <c r="E600" s="108"/>
      <c r="F600" s="76" t="s">
        <v>1255</v>
      </c>
      <c r="G600" s="207">
        <v>28931500</v>
      </c>
      <c r="H600" s="119"/>
      <c r="I600" s="111" t="s">
        <v>862</v>
      </c>
      <c r="J600" s="100" t="s">
        <v>644</v>
      </c>
    </row>
    <row r="601" spans="2:10" ht="41.4">
      <c r="B601" s="94" t="s">
        <v>882</v>
      </c>
      <c r="C601" s="76" t="s">
        <v>1256</v>
      </c>
      <c r="D601" s="76" t="s">
        <v>860</v>
      </c>
      <c r="E601" s="108"/>
      <c r="F601" s="76" t="s">
        <v>1257</v>
      </c>
      <c r="G601" s="207">
        <v>18350000</v>
      </c>
      <c r="H601" s="119"/>
      <c r="I601" s="111" t="s">
        <v>862</v>
      </c>
      <c r="J601" s="100" t="s">
        <v>644</v>
      </c>
    </row>
    <row r="602" spans="2:10" ht="41.4">
      <c r="B602" s="94" t="s">
        <v>882</v>
      </c>
      <c r="C602" s="76" t="s">
        <v>1256</v>
      </c>
      <c r="D602" s="76" t="s">
        <v>860</v>
      </c>
      <c r="E602" s="108"/>
      <c r="F602" s="76" t="s">
        <v>1257</v>
      </c>
      <c r="G602" s="207">
        <v>18350000</v>
      </c>
      <c r="H602" s="119"/>
      <c r="I602" s="111" t="s">
        <v>862</v>
      </c>
      <c r="J602" s="100" t="s">
        <v>644</v>
      </c>
    </row>
    <row r="603" spans="2:10" ht="27.6">
      <c r="B603" s="94" t="s">
        <v>882</v>
      </c>
      <c r="C603" s="76" t="s">
        <v>1258</v>
      </c>
      <c r="D603" s="76" t="s">
        <v>860</v>
      </c>
      <c r="E603" s="108"/>
      <c r="F603" s="76" t="s">
        <v>1259</v>
      </c>
      <c r="G603" s="207">
        <v>19519500</v>
      </c>
      <c r="H603" s="119"/>
      <c r="I603" s="111" t="s">
        <v>862</v>
      </c>
      <c r="J603" s="100" t="s">
        <v>644</v>
      </c>
    </row>
    <row r="604" spans="2:10" ht="27.6">
      <c r="B604" s="94" t="s">
        <v>882</v>
      </c>
      <c r="C604" s="76" t="s">
        <v>1233</v>
      </c>
      <c r="D604" s="76" t="s">
        <v>860</v>
      </c>
      <c r="E604" s="108"/>
      <c r="F604" s="76" t="s">
        <v>1260</v>
      </c>
      <c r="G604" s="207">
        <v>5810603</v>
      </c>
      <c r="H604" s="119"/>
      <c r="I604" s="111" t="s">
        <v>862</v>
      </c>
      <c r="J604" s="100" t="s">
        <v>644</v>
      </c>
    </row>
    <row r="605" spans="2:10" ht="27.6">
      <c r="B605" s="94" t="s">
        <v>882</v>
      </c>
      <c r="C605" s="76" t="s">
        <v>1261</v>
      </c>
      <c r="D605" s="76" t="s">
        <v>860</v>
      </c>
      <c r="E605" s="108"/>
      <c r="F605" s="76" t="s">
        <v>1262</v>
      </c>
      <c r="G605" s="207">
        <v>9088457</v>
      </c>
      <c r="H605" s="119"/>
      <c r="I605" s="111" t="s">
        <v>862</v>
      </c>
      <c r="J605" s="100" t="s">
        <v>644</v>
      </c>
    </row>
    <row r="606" spans="2:10" ht="27.6">
      <c r="B606" s="94" t="s">
        <v>882</v>
      </c>
      <c r="C606" s="76" t="s">
        <v>1256</v>
      </c>
      <c r="D606" s="76" t="s">
        <v>860</v>
      </c>
      <c r="E606" s="108"/>
      <c r="F606" s="76" t="s">
        <v>1263</v>
      </c>
      <c r="G606" s="207">
        <v>2409500</v>
      </c>
      <c r="H606" s="119"/>
      <c r="I606" s="111" t="s">
        <v>862</v>
      </c>
      <c r="J606" s="100" t="s">
        <v>644</v>
      </c>
    </row>
    <row r="607" spans="2:10" ht="27.6">
      <c r="B607" s="94" t="s">
        <v>882</v>
      </c>
      <c r="C607" s="76" t="s">
        <v>1256</v>
      </c>
      <c r="D607" s="76" t="s">
        <v>860</v>
      </c>
      <c r="E607" s="108"/>
      <c r="F607" s="76" t="s">
        <v>1263</v>
      </c>
      <c r="G607" s="207">
        <v>2409500</v>
      </c>
      <c r="H607" s="119"/>
      <c r="I607" s="111" t="s">
        <v>862</v>
      </c>
      <c r="J607" s="100" t="s">
        <v>644</v>
      </c>
    </row>
    <row r="608" spans="2:10" ht="27.6">
      <c r="B608" s="94" t="s">
        <v>882</v>
      </c>
      <c r="C608" s="76" t="s">
        <v>1231</v>
      </c>
      <c r="D608" s="76" t="s">
        <v>860</v>
      </c>
      <c r="E608" s="108"/>
      <c r="F608" s="76" t="s">
        <v>1264</v>
      </c>
      <c r="G608" s="207">
        <v>5500000</v>
      </c>
      <c r="H608" s="119"/>
      <c r="I608" s="111" t="s">
        <v>862</v>
      </c>
      <c r="J608" s="100" t="s">
        <v>644</v>
      </c>
    </row>
    <row r="609" spans="2:10" ht="41.4">
      <c r="B609" s="94" t="s">
        <v>882</v>
      </c>
      <c r="C609" s="76" t="s">
        <v>1256</v>
      </c>
      <c r="D609" s="76" t="s">
        <v>860</v>
      </c>
      <c r="E609" s="108"/>
      <c r="F609" s="76" t="s">
        <v>1265</v>
      </c>
      <c r="G609" s="207">
        <v>27693900</v>
      </c>
      <c r="H609" s="119"/>
      <c r="I609" s="111" t="s">
        <v>862</v>
      </c>
      <c r="J609" s="100" t="s">
        <v>644</v>
      </c>
    </row>
    <row r="610" spans="2:10" ht="41.4">
      <c r="B610" s="94" t="s">
        <v>882</v>
      </c>
      <c r="C610" s="76" t="s">
        <v>1256</v>
      </c>
      <c r="D610" s="76" t="s">
        <v>860</v>
      </c>
      <c r="E610" s="108"/>
      <c r="F610" s="76" t="s">
        <v>1266</v>
      </c>
      <c r="G610" s="207">
        <v>59340000</v>
      </c>
      <c r="H610" s="119"/>
      <c r="I610" s="111" t="s">
        <v>862</v>
      </c>
      <c r="J610" s="100" t="s">
        <v>644</v>
      </c>
    </row>
    <row r="611" spans="2:10" ht="41.4">
      <c r="B611" s="94" t="s">
        <v>882</v>
      </c>
      <c r="C611" s="76" t="s">
        <v>1256</v>
      </c>
      <c r="D611" s="76" t="s">
        <v>860</v>
      </c>
      <c r="E611" s="108"/>
      <c r="F611" s="76" t="s">
        <v>1267</v>
      </c>
      <c r="G611" s="207">
        <v>94515000</v>
      </c>
      <c r="H611" s="119"/>
      <c r="I611" s="111" t="s">
        <v>862</v>
      </c>
      <c r="J611" s="100" t="s">
        <v>644</v>
      </c>
    </row>
    <row r="612" spans="2:10" ht="41.4">
      <c r="B612" s="94" t="s">
        <v>882</v>
      </c>
      <c r="C612" s="76" t="s">
        <v>1256</v>
      </c>
      <c r="D612" s="76" t="s">
        <v>860</v>
      </c>
      <c r="E612" s="108"/>
      <c r="F612" s="76" t="s">
        <v>1268</v>
      </c>
      <c r="G612" s="207">
        <v>189102680</v>
      </c>
      <c r="H612" s="119"/>
      <c r="I612" s="111" t="s">
        <v>862</v>
      </c>
      <c r="J612" s="100" t="s">
        <v>644</v>
      </c>
    </row>
    <row r="613" spans="2:10" ht="27.6">
      <c r="B613" s="94" t="s">
        <v>882</v>
      </c>
      <c r="C613" s="76" t="s">
        <v>1269</v>
      </c>
      <c r="D613" s="76" t="s">
        <v>860</v>
      </c>
      <c r="E613" s="108"/>
      <c r="F613" s="76" t="s">
        <v>1270</v>
      </c>
      <c r="G613" s="207">
        <v>11623250</v>
      </c>
      <c r="H613" s="119"/>
      <c r="I613" s="111" t="s">
        <v>862</v>
      </c>
      <c r="J613" s="100" t="s">
        <v>644</v>
      </c>
    </row>
    <row r="614" spans="2:10" ht="27.6">
      <c r="B614" s="94" t="s">
        <v>882</v>
      </c>
      <c r="C614" s="76" t="s">
        <v>1269</v>
      </c>
      <c r="D614" s="76" t="s">
        <v>860</v>
      </c>
      <c r="E614" s="108"/>
      <c r="F614" s="76" t="s">
        <v>1271</v>
      </c>
      <c r="G614" s="207">
        <v>16130623</v>
      </c>
      <c r="H614" s="119"/>
      <c r="I614" s="111" t="s">
        <v>862</v>
      </c>
      <c r="J614" s="100" t="s">
        <v>644</v>
      </c>
    </row>
    <row r="615" spans="2:10" ht="27.6">
      <c r="B615" s="94" t="s">
        <v>882</v>
      </c>
      <c r="C615" s="76" t="s">
        <v>1269</v>
      </c>
      <c r="D615" s="76" t="s">
        <v>860</v>
      </c>
      <c r="E615" s="108"/>
      <c r="F615" s="76" t="s">
        <v>1272</v>
      </c>
      <c r="G615" s="207">
        <v>12459350</v>
      </c>
      <c r="H615" s="119"/>
      <c r="I615" s="111" t="s">
        <v>862</v>
      </c>
      <c r="J615" s="100" t="s">
        <v>644</v>
      </c>
    </row>
    <row r="616" spans="2:10" ht="27.6">
      <c r="B616" s="94" t="s">
        <v>882</v>
      </c>
      <c r="C616" s="76" t="s">
        <v>1273</v>
      </c>
      <c r="D616" s="76" t="s">
        <v>860</v>
      </c>
      <c r="E616" s="108"/>
      <c r="F616" s="76" t="s">
        <v>1274</v>
      </c>
      <c r="G616" s="207">
        <v>525000</v>
      </c>
      <c r="H616" s="119"/>
      <c r="I616" s="111" t="s">
        <v>862</v>
      </c>
      <c r="J616" s="100" t="s">
        <v>644</v>
      </c>
    </row>
    <row r="617" spans="2:10" ht="27.6">
      <c r="B617" s="94" t="s">
        <v>882</v>
      </c>
      <c r="C617" s="76" t="s">
        <v>1273</v>
      </c>
      <c r="D617" s="76" t="s">
        <v>860</v>
      </c>
      <c r="E617" s="108"/>
      <c r="F617" s="76" t="s">
        <v>1275</v>
      </c>
      <c r="G617" s="207">
        <v>2100000</v>
      </c>
      <c r="H617" s="119"/>
      <c r="I617" s="111" t="s">
        <v>862</v>
      </c>
      <c r="J617" s="100" t="s">
        <v>644</v>
      </c>
    </row>
    <row r="618" spans="2:10" ht="27.6">
      <c r="B618" s="94" t="s">
        <v>882</v>
      </c>
      <c r="C618" s="76" t="s">
        <v>1273</v>
      </c>
      <c r="D618" s="76" t="s">
        <v>860</v>
      </c>
      <c r="E618" s="108"/>
      <c r="F618" s="76" t="s">
        <v>1276</v>
      </c>
      <c r="G618" s="207">
        <v>1237500</v>
      </c>
      <c r="H618" s="119"/>
      <c r="I618" s="111" t="s">
        <v>862</v>
      </c>
      <c r="J618" s="100" t="s">
        <v>644</v>
      </c>
    </row>
    <row r="619" spans="2:10" ht="27.6">
      <c r="B619" s="94" t="s">
        <v>882</v>
      </c>
      <c r="C619" s="76" t="s">
        <v>1273</v>
      </c>
      <c r="D619" s="76" t="s">
        <v>860</v>
      </c>
      <c r="E619" s="108"/>
      <c r="F619" s="76" t="s">
        <v>1277</v>
      </c>
      <c r="G619" s="207">
        <v>450000</v>
      </c>
      <c r="H619" s="119"/>
      <c r="I619" s="111" t="s">
        <v>862</v>
      </c>
      <c r="J619" s="100" t="s">
        <v>644</v>
      </c>
    </row>
    <row r="620" spans="2:10" ht="41.4">
      <c r="B620" s="94" t="s">
        <v>882</v>
      </c>
      <c r="C620" s="76" t="s">
        <v>1239</v>
      </c>
      <c r="D620" s="76" t="s">
        <v>860</v>
      </c>
      <c r="E620" s="108"/>
      <c r="F620" s="76" t="s">
        <v>1278</v>
      </c>
      <c r="G620" s="207">
        <v>5100000</v>
      </c>
      <c r="H620" s="119"/>
      <c r="I620" s="111" t="s">
        <v>862</v>
      </c>
      <c r="J620" s="100" t="s">
        <v>644</v>
      </c>
    </row>
    <row r="621" spans="2:10" ht="41.4">
      <c r="B621" s="94" t="s">
        <v>882</v>
      </c>
      <c r="C621" s="76" t="s">
        <v>1273</v>
      </c>
      <c r="D621" s="76" t="s">
        <v>860</v>
      </c>
      <c r="E621" s="108"/>
      <c r="F621" s="76" t="s">
        <v>1279</v>
      </c>
      <c r="G621" s="207">
        <v>2500000</v>
      </c>
      <c r="H621" s="119"/>
      <c r="I621" s="111" t="s">
        <v>862</v>
      </c>
      <c r="J621" s="100" t="s">
        <v>644</v>
      </c>
    </row>
    <row r="622" spans="2:10" ht="27.6">
      <c r="B622" s="94" t="s">
        <v>882</v>
      </c>
      <c r="C622" s="76" t="s">
        <v>1273</v>
      </c>
      <c r="D622" s="76" t="s">
        <v>860</v>
      </c>
      <c r="E622" s="108"/>
      <c r="F622" s="76" t="s">
        <v>1280</v>
      </c>
      <c r="G622" s="207">
        <v>3000000</v>
      </c>
      <c r="H622" s="119"/>
      <c r="I622" s="111" t="s">
        <v>862</v>
      </c>
      <c r="J622" s="100" t="s">
        <v>644</v>
      </c>
    </row>
    <row r="623" spans="2:10" ht="41.4">
      <c r="B623" s="94" t="s">
        <v>882</v>
      </c>
      <c r="C623" s="76" t="s">
        <v>1281</v>
      </c>
      <c r="D623" s="76" t="s">
        <v>860</v>
      </c>
      <c r="E623" s="108"/>
      <c r="F623" s="76" t="s">
        <v>1282</v>
      </c>
      <c r="G623" s="207">
        <v>810000</v>
      </c>
      <c r="H623" s="119"/>
      <c r="I623" s="111" t="s">
        <v>862</v>
      </c>
      <c r="J623" s="100" t="s">
        <v>644</v>
      </c>
    </row>
    <row r="624" spans="2:10" ht="27.6">
      <c r="B624" s="94" t="s">
        <v>882</v>
      </c>
      <c r="C624" s="76" t="s">
        <v>1281</v>
      </c>
      <c r="D624" s="76" t="s">
        <v>860</v>
      </c>
      <c r="E624" s="108"/>
      <c r="F624" s="76" t="s">
        <v>1283</v>
      </c>
      <c r="G624" s="207">
        <v>1010000</v>
      </c>
      <c r="H624" s="119"/>
      <c r="I624" s="111" t="s">
        <v>862</v>
      </c>
      <c r="J624" s="100" t="s">
        <v>644</v>
      </c>
    </row>
    <row r="625" spans="2:10" ht="41.4">
      <c r="B625" s="94" t="s">
        <v>882</v>
      </c>
      <c r="C625" s="76" t="s">
        <v>1235</v>
      </c>
      <c r="D625" s="76" t="s">
        <v>860</v>
      </c>
      <c r="E625" s="108"/>
      <c r="F625" s="76" t="s">
        <v>1284</v>
      </c>
      <c r="G625" s="207">
        <v>11858825</v>
      </c>
      <c r="H625" s="119"/>
      <c r="I625" s="111" t="s">
        <v>862</v>
      </c>
      <c r="J625" s="100" t="s">
        <v>644</v>
      </c>
    </row>
    <row r="626" spans="2:10" ht="41.4">
      <c r="B626" s="94" t="s">
        <v>882</v>
      </c>
      <c r="C626" s="76" t="s">
        <v>1235</v>
      </c>
      <c r="D626" s="76" t="s">
        <v>860</v>
      </c>
      <c r="E626" s="108"/>
      <c r="F626" s="76" t="s">
        <v>1284</v>
      </c>
      <c r="G626" s="207">
        <v>11858825</v>
      </c>
      <c r="H626" s="119"/>
      <c r="I626" s="111" t="s">
        <v>862</v>
      </c>
      <c r="J626" s="100" t="s">
        <v>644</v>
      </c>
    </row>
    <row r="627" spans="2:10" ht="27.6">
      <c r="B627" s="94" t="s">
        <v>882</v>
      </c>
      <c r="C627" s="76" t="s">
        <v>1237</v>
      </c>
      <c r="D627" s="76" t="s">
        <v>860</v>
      </c>
      <c r="E627" s="108"/>
      <c r="F627" s="76" t="s">
        <v>1285</v>
      </c>
      <c r="G627" s="207">
        <v>20400000</v>
      </c>
      <c r="H627" s="119"/>
      <c r="I627" s="111" t="s">
        <v>862</v>
      </c>
      <c r="J627" s="100" t="s">
        <v>644</v>
      </c>
    </row>
    <row r="628" spans="2:10" ht="27.6">
      <c r="B628" s="94" t="s">
        <v>882</v>
      </c>
      <c r="C628" s="76" t="s">
        <v>1286</v>
      </c>
      <c r="D628" s="76" t="s">
        <v>860</v>
      </c>
      <c r="E628" s="108"/>
      <c r="F628" s="76" t="s">
        <v>1287</v>
      </c>
      <c r="G628" s="207">
        <v>9943750</v>
      </c>
      <c r="H628" s="119"/>
      <c r="I628" s="111" t="s">
        <v>862</v>
      </c>
      <c r="J628" s="100" t="s">
        <v>644</v>
      </c>
    </row>
    <row r="629" spans="2:10" ht="27.6">
      <c r="B629" s="94" t="s">
        <v>882</v>
      </c>
      <c r="C629" s="76" t="s">
        <v>1237</v>
      </c>
      <c r="D629" s="76" t="s">
        <v>860</v>
      </c>
      <c r="E629" s="108"/>
      <c r="F629" s="76" t="s">
        <v>1288</v>
      </c>
      <c r="G629" s="207">
        <v>8535590</v>
      </c>
      <c r="H629" s="119"/>
      <c r="I629" s="111" t="s">
        <v>862</v>
      </c>
      <c r="J629" s="100" t="s">
        <v>644</v>
      </c>
    </row>
    <row r="630" spans="2:10" ht="27.6">
      <c r="B630" s="94" t="s">
        <v>882</v>
      </c>
      <c r="C630" s="76" t="s">
        <v>1237</v>
      </c>
      <c r="D630" s="76" t="s">
        <v>860</v>
      </c>
      <c r="E630" s="108"/>
      <c r="F630" s="76" t="s">
        <v>1288</v>
      </c>
      <c r="G630" s="207">
        <v>10242708</v>
      </c>
      <c r="H630" s="119"/>
      <c r="I630" s="111" t="s">
        <v>862</v>
      </c>
      <c r="J630" s="100" t="s">
        <v>644</v>
      </c>
    </row>
    <row r="631" spans="2:10" ht="27.6">
      <c r="B631" s="94" t="s">
        <v>882</v>
      </c>
      <c r="C631" s="76" t="s">
        <v>1289</v>
      </c>
      <c r="D631" s="76" t="s">
        <v>860</v>
      </c>
      <c r="E631" s="108"/>
      <c r="F631" s="76" t="s">
        <v>1290</v>
      </c>
      <c r="G631" s="207">
        <v>14447923</v>
      </c>
      <c r="H631" s="119"/>
      <c r="I631" s="111" t="s">
        <v>862</v>
      </c>
      <c r="J631" s="100" t="s">
        <v>644</v>
      </c>
    </row>
    <row r="632" spans="2:10" ht="27.6">
      <c r="B632" s="94" t="s">
        <v>882</v>
      </c>
      <c r="C632" s="76" t="s">
        <v>1289</v>
      </c>
      <c r="D632" s="76" t="s">
        <v>860</v>
      </c>
      <c r="E632" s="108"/>
      <c r="F632" s="76" t="s">
        <v>1291</v>
      </c>
      <c r="G632" s="207">
        <v>7854210</v>
      </c>
      <c r="H632" s="119"/>
      <c r="I632" s="111" t="s">
        <v>862</v>
      </c>
      <c r="J632" s="100" t="s">
        <v>644</v>
      </c>
    </row>
    <row r="633" spans="2:10" ht="27.6">
      <c r="B633" s="94" t="s">
        <v>882</v>
      </c>
      <c r="C633" s="76" t="s">
        <v>1289</v>
      </c>
      <c r="D633" s="76" t="s">
        <v>860</v>
      </c>
      <c r="E633" s="108"/>
      <c r="F633" s="76" t="s">
        <v>1292</v>
      </c>
      <c r="G633" s="207">
        <v>14217500</v>
      </c>
      <c r="H633" s="119"/>
      <c r="I633" s="111" t="s">
        <v>862</v>
      </c>
      <c r="J633" s="100" t="s">
        <v>644</v>
      </c>
    </row>
    <row r="634" spans="2:10" ht="27.6">
      <c r="B634" s="94" t="s">
        <v>882</v>
      </c>
      <c r="C634" s="76" t="s">
        <v>1289</v>
      </c>
      <c r="D634" s="76" t="s">
        <v>860</v>
      </c>
      <c r="E634" s="108"/>
      <c r="F634" s="76" t="s">
        <v>1293</v>
      </c>
      <c r="G634" s="207">
        <v>3009150</v>
      </c>
      <c r="H634" s="119"/>
      <c r="I634" s="111" t="s">
        <v>862</v>
      </c>
      <c r="J634" s="100" t="s">
        <v>644</v>
      </c>
    </row>
    <row r="635" spans="2:10" ht="27.6">
      <c r="B635" s="94" t="s">
        <v>882</v>
      </c>
      <c r="C635" s="76" t="s">
        <v>1225</v>
      </c>
      <c r="D635" s="76" t="s">
        <v>860</v>
      </c>
      <c r="E635" s="108"/>
      <c r="F635" s="76" t="s">
        <v>1294</v>
      </c>
      <c r="G635" s="207">
        <v>15825000</v>
      </c>
      <c r="H635" s="119"/>
      <c r="I635" s="111" t="s">
        <v>862</v>
      </c>
      <c r="J635" s="100" t="s">
        <v>644</v>
      </c>
    </row>
    <row r="636" spans="2:10" ht="27.6">
      <c r="B636" s="94" t="s">
        <v>882</v>
      </c>
      <c r="C636" s="76" t="s">
        <v>1225</v>
      </c>
      <c r="D636" s="76" t="s">
        <v>860</v>
      </c>
      <c r="E636" s="108"/>
      <c r="F636" s="76" t="s">
        <v>1293</v>
      </c>
      <c r="G636" s="207">
        <v>2848500</v>
      </c>
      <c r="H636" s="119"/>
      <c r="I636" s="111" t="s">
        <v>862</v>
      </c>
      <c r="J636" s="100" t="s">
        <v>644</v>
      </c>
    </row>
    <row r="637" spans="2:10" ht="27.6">
      <c r="B637" s="94" t="s">
        <v>882</v>
      </c>
      <c r="C637" s="76" t="s">
        <v>1225</v>
      </c>
      <c r="D637" s="76" t="s">
        <v>860</v>
      </c>
      <c r="E637" s="108"/>
      <c r="F637" s="76" t="s">
        <v>1294</v>
      </c>
      <c r="G637" s="207">
        <v>15825000</v>
      </c>
      <c r="H637" s="119"/>
      <c r="I637" s="111" t="s">
        <v>862</v>
      </c>
      <c r="J637" s="100" t="s">
        <v>644</v>
      </c>
    </row>
    <row r="638" spans="2:10" ht="27.6">
      <c r="B638" s="94" t="s">
        <v>882</v>
      </c>
      <c r="C638" s="76" t="s">
        <v>1225</v>
      </c>
      <c r="D638" s="76" t="s">
        <v>860</v>
      </c>
      <c r="E638" s="108"/>
      <c r="F638" s="76" t="s">
        <v>1293</v>
      </c>
      <c r="G638" s="207">
        <v>2848500</v>
      </c>
      <c r="H638" s="119"/>
      <c r="I638" s="111" t="s">
        <v>862</v>
      </c>
      <c r="J638" s="100" t="s">
        <v>644</v>
      </c>
    </row>
    <row r="639" spans="2:10" ht="41.4">
      <c r="B639" s="94" t="s">
        <v>882</v>
      </c>
      <c r="C639" s="76" t="s">
        <v>1295</v>
      </c>
      <c r="D639" s="76" t="s">
        <v>860</v>
      </c>
      <c r="E639" s="108"/>
      <c r="F639" s="76" t="s">
        <v>1296</v>
      </c>
      <c r="G639" s="207">
        <v>15723450</v>
      </c>
      <c r="H639" s="119"/>
      <c r="I639" s="111" t="s">
        <v>862</v>
      </c>
      <c r="J639" s="100" t="s">
        <v>644</v>
      </c>
    </row>
    <row r="640" spans="2:10" ht="27.6">
      <c r="B640" s="94" t="s">
        <v>882</v>
      </c>
      <c r="C640" s="76" t="s">
        <v>1297</v>
      </c>
      <c r="D640" s="76" t="s">
        <v>860</v>
      </c>
      <c r="E640" s="108"/>
      <c r="F640" s="76" t="s">
        <v>1298</v>
      </c>
      <c r="G640" s="207">
        <v>2500000</v>
      </c>
      <c r="H640" s="119"/>
      <c r="I640" s="111" t="s">
        <v>862</v>
      </c>
      <c r="J640" s="100" t="s">
        <v>644</v>
      </c>
    </row>
    <row r="641" spans="2:10" ht="27.6">
      <c r="B641" s="94" t="s">
        <v>882</v>
      </c>
      <c r="C641" s="76" t="s">
        <v>1297</v>
      </c>
      <c r="D641" s="76" t="s">
        <v>860</v>
      </c>
      <c r="E641" s="108"/>
      <c r="F641" s="76" t="s">
        <v>1292</v>
      </c>
      <c r="G641" s="207">
        <v>18422500</v>
      </c>
      <c r="H641" s="119"/>
      <c r="I641" s="111" t="s">
        <v>862</v>
      </c>
      <c r="J641" s="100" t="s">
        <v>644</v>
      </c>
    </row>
    <row r="642" spans="2:10" ht="27.6">
      <c r="B642" s="94" t="s">
        <v>882</v>
      </c>
      <c r="C642" s="76" t="s">
        <v>1297</v>
      </c>
      <c r="D642" s="76" t="s">
        <v>860</v>
      </c>
      <c r="E642" s="108"/>
      <c r="F642" s="76" t="s">
        <v>1293</v>
      </c>
      <c r="G642" s="207">
        <v>3766050</v>
      </c>
      <c r="H642" s="119"/>
      <c r="I642" s="111" t="s">
        <v>862</v>
      </c>
      <c r="J642" s="100" t="s">
        <v>644</v>
      </c>
    </row>
    <row r="643" spans="2:10" ht="27.6">
      <c r="B643" s="94" t="s">
        <v>882</v>
      </c>
      <c r="C643" s="76" t="s">
        <v>1297</v>
      </c>
      <c r="D643" s="76" t="s">
        <v>860</v>
      </c>
      <c r="E643" s="108"/>
      <c r="F643" s="76" t="s">
        <v>1298</v>
      </c>
      <c r="G643" s="207">
        <v>2500000</v>
      </c>
      <c r="H643" s="119"/>
      <c r="I643" s="111" t="s">
        <v>862</v>
      </c>
      <c r="J643" s="100" t="s">
        <v>644</v>
      </c>
    </row>
    <row r="644" spans="2:10" ht="27.6">
      <c r="B644" s="94" t="s">
        <v>882</v>
      </c>
      <c r="C644" s="76" t="s">
        <v>1297</v>
      </c>
      <c r="D644" s="76" t="s">
        <v>860</v>
      </c>
      <c r="E644" s="108"/>
      <c r="F644" s="76" t="s">
        <v>1292</v>
      </c>
      <c r="G644" s="207">
        <v>18422500</v>
      </c>
      <c r="H644" s="119"/>
      <c r="I644" s="111" t="s">
        <v>862</v>
      </c>
      <c r="J644" s="100" t="s">
        <v>644</v>
      </c>
    </row>
    <row r="645" spans="2:10" ht="27.6">
      <c r="B645" s="94" t="s">
        <v>882</v>
      </c>
      <c r="C645" s="76" t="s">
        <v>1297</v>
      </c>
      <c r="D645" s="76" t="s">
        <v>860</v>
      </c>
      <c r="E645" s="108"/>
      <c r="F645" s="76" t="s">
        <v>1293</v>
      </c>
      <c r="G645" s="207">
        <v>3766050</v>
      </c>
      <c r="H645" s="119"/>
      <c r="I645" s="111" t="s">
        <v>862</v>
      </c>
      <c r="J645" s="100" t="s">
        <v>644</v>
      </c>
    </row>
    <row r="646" spans="2:10" ht="27.6">
      <c r="B646" s="94" t="s">
        <v>882</v>
      </c>
      <c r="C646" s="76" t="s">
        <v>1289</v>
      </c>
      <c r="D646" s="76" t="s">
        <v>860</v>
      </c>
      <c r="E646" s="108"/>
      <c r="F646" s="76" t="s">
        <v>1290</v>
      </c>
      <c r="G646" s="207">
        <v>14447923</v>
      </c>
      <c r="H646" s="119"/>
      <c r="I646" s="111" t="s">
        <v>862</v>
      </c>
      <c r="J646" s="100" t="s">
        <v>644</v>
      </c>
    </row>
    <row r="647" spans="2:10" ht="27.6">
      <c r="B647" s="94" t="s">
        <v>882</v>
      </c>
      <c r="C647" s="76" t="s">
        <v>1289</v>
      </c>
      <c r="D647" s="76" t="s">
        <v>860</v>
      </c>
      <c r="E647" s="108"/>
      <c r="F647" s="76" t="s">
        <v>1291</v>
      </c>
      <c r="G647" s="207">
        <v>7854210</v>
      </c>
      <c r="H647" s="119"/>
      <c r="I647" s="111" t="s">
        <v>862</v>
      </c>
      <c r="J647" s="100" t="s">
        <v>644</v>
      </c>
    </row>
    <row r="648" spans="2:10" ht="27.6">
      <c r="B648" s="94" t="s">
        <v>882</v>
      </c>
      <c r="C648" s="76" t="s">
        <v>1289</v>
      </c>
      <c r="D648" s="76" t="s">
        <v>860</v>
      </c>
      <c r="E648" s="108"/>
      <c r="F648" s="76" t="s">
        <v>1293</v>
      </c>
      <c r="G648" s="207">
        <v>4014384</v>
      </c>
      <c r="H648" s="119"/>
      <c r="I648" s="111" t="s">
        <v>862</v>
      </c>
      <c r="J648" s="100" t="s">
        <v>644</v>
      </c>
    </row>
    <row r="649" spans="2:10" ht="27.6">
      <c r="B649" s="94" t="s">
        <v>882</v>
      </c>
      <c r="C649" s="76" t="s">
        <v>1235</v>
      </c>
      <c r="D649" s="76" t="s">
        <v>860</v>
      </c>
      <c r="E649" s="108"/>
      <c r="F649" s="76" t="s">
        <v>1299</v>
      </c>
      <c r="G649" s="207">
        <v>7516700</v>
      </c>
      <c r="H649" s="119"/>
      <c r="I649" s="111" t="s">
        <v>862</v>
      </c>
      <c r="J649" s="100" t="s">
        <v>644</v>
      </c>
    </row>
    <row r="650" spans="2:10" ht="41.4">
      <c r="B650" s="94" t="s">
        <v>882</v>
      </c>
      <c r="C650" s="111" t="s">
        <v>1300</v>
      </c>
      <c r="D650" s="111" t="s">
        <v>1193</v>
      </c>
      <c r="E650" s="114">
        <v>45093</v>
      </c>
      <c r="F650" s="111" t="s">
        <v>1301</v>
      </c>
      <c r="G650" s="115">
        <v>1617000</v>
      </c>
      <c r="H650" s="115"/>
      <c r="I650" s="76" t="s">
        <v>862</v>
      </c>
      <c r="J650" s="100" t="s">
        <v>676</v>
      </c>
    </row>
    <row r="651" spans="2:10" ht="41.4">
      <c r="B651" s="94" t="s">
        <v>882</v>
      </c>
      <c r="C651" s="111" t="s">
        <v>1300</v>
      </c>
      <c r="D651" s="111" t="s">
        <v>1193</v>
      </c>
      <c r="E651" s="114">
        <v>45093</v>
      </c>
      <c r="F651" s="111" t="s">
        <v>1301</v>
      </c>
      <c r="G651" s="115">
        <v>5320000</v>
      </c>
      <c r="H651" s="115"/>
      <c r="I651" s="76" t="s">
        <v>862</v>
      </c>
      <c r="J651" s="100" t="s">
        <v>676</v>
      </c>
    </row>
    <row r="652" spans="2:10" ht="27.6">
      <c r="B652" s="94" t="s">
        <v>882</v>
      </c>
      <c r="C652" s="111" t="s">
        <v>1302</v>
      </c>
      <c r="D652" s="111" t="s">
        <v>1193</v>
      </c>
      <c r="E652" s="114">
        <v>45282</v>
      </c>
      <c r="F652" s="111" t="s">
        <v>1303</v>
      </c>
      <c r="G652" s="115">
        <v>200000</v>
      </c>
      <c r="H652" s="115"/>
      <c r="I652" s="76" t="s">
        <v>862</v>
      </c>
      <c r="J652" s="100" t="s">
        <v>676</v>
      </c>
    </row>
    <row r="653" spans="2:10" ht="27.6">
      <c r="B653" s="94" t="s">
        <v>882</v>
      </c>
      <c r="C653" s="111" t="s">
        <v>1304</v>
      </c>
      <c r="D653" s="111" t="s">
        <v>1193</v>
      </c>
      <c r="E653" s="114">
        <v>45141</v>
      </c>
      <c r="F653" s="111" t="s">
        <v>1305</v>
      </c>
      <c r="G653" s="115">
        <v>3389820</v>
      </c>
      <c r="H653" s="115"/>
      <c r="I653" s="76" t="s">
        <v>862</v>
      </c>
      <c r="J653" s="100" t="s">
        <v>676</v>
      </c>
    </row>
    <row r="654" spans="2:10" ht="27.6">
      <c r="B654" s="94" t="s">
        <v>882</v>
      </c>
      <c r="C654" s="111" t="s">
        <v>1306</v>
      </c>
      <c r="D654" s="111" t="s">
        <v>1193</v>
      </c>
      <c r="E654" s="114">
        <v>45180</v>
      </c>
      <c r="F654" s="111" t="s">
        <v>1307</v>
      </c>
      <c r="G654" s="115">
        <v>100000</v>
      </c>
      <c r="H654" s="115"/>
      <c r="I654" s="76" t="s">
        <v>862</v>
      </c>
      <c r="J654" s="100" t="s">
        <v>676</v>
      </c>
    </row>
    <row r="655" spans="2:10" ht="27.6">
      <c r="B655" s="94" t="s">
        <v>882</v>
      </c>
      <c r="C655" s="111" t="s">
        <v>1308</v>
      </c>
      <c r="D655" s="111" t="s">
        <v>1193</v>
      </c>
      <c r="E655" s="114">
        <v>44986</v>
      </c>
      <c r="F655" s="111" t="s">
        <v>1309</v>
      </c>
      <c r="G655" s="115">
        <v>100000</v>
      </c>
      <c r="H655" s="115"/>
      <c r="I655" s="76" t="s">
        <v>862</v>
      </c>
      <c r="J655" s="100" t="s">
        <v>676</v>
      </c>
    </row>
    <row r="656" spans="2:10" ht="27.6">
      <c r="B656" s="94" t="s">
        <v>882</v>
      </c>
      <c r="C656" s="111" t="s">
        <v>1308</v>
      </c>
      <c r="D656" s="111" t="s">
        <v>1193</v>
      </c>
      <c r="E656" s="114">
        <v>45244</v>
      </c>
      <c r="F656" s="111" t="s">
        <v>1310</v>
      </c>
      <c r="G656" s="115">
        <v>200000</v>
      </c>
      <c r="H656" s="115"/>
      <c r="I656" s="76" t="s">
        <v>862</v>
      </c>
      <c r="J656" s="100" t="s">
        <v>676</v>
      </c>
    </row>
    <row r="657" spans="2:10" ht="41.4">
      <c r="B657" s="94" t="s">
        <v>882</v>
      </c>
      <c r="C657" s="111" t="s">
        <v>1308</v>
      </c>
      <c r="D657" s="111" t="s">
        <v>1193</v>
      </c>
      <c r="E657" s="114">
        <v>45107</v>
      </c>
      <c r="F657" s="111" t="s">
        <v>1311</v>
      </c>
      <c r="G657" s="115">
        <v>200000</v>
      </c>
      <c r="H657" s="115"/>
      <c r="I657" s="76" t="s">
        <v>862</v>
      </c>
      <c r="J657" s="100" t="s">
        <v>676</v>
      </c>
    </row>
    <row r="658" spans="2:10" ht="27.6">
      <c r="B658" s="94" t="s">
        <v>882</v>
      </c>
      <c r="C658" s="111" t="s">
        <v>1312</v>
      </c>
      <c r="D658" s="111" t="s">
        <v>1193</v>
      </c>
      <c r="E658" s="114">
        <v>45016</v>
      </c>
      <c r="F658" s="111" t="s">
        <v>1313</v>
      </c>
      <c r="G658" s="115">
        <v>3000000</v>
      </c>
      <c r="H658" s="115"/>
      <c r="I658" s="76" t="s">
        <v>862</v>
      </c>
      <c r="J658" s="100" t="s">
        <v>676</v>
      </c>
    </row>
    <row r="659" spans="2:10" ht="41.4">
      <c r="B659" s="94" t="s">
        <v>882</v>
      </c>
      <c r="C659" s="111" t="s">
        <v>676</v>
      </c>
      <c r="D659" s="111" t="s">
        <v>1193</v>
      </c>
      <c r="E659" s="114">
        <v>45059</v>
      </c>
      <c r="F659" s="111" t="s">
        <v>1314</v>
      </c>
      <c r="G659" s="115">
        <v>1000000</v>
      </c>
      <c r="H659" s="115"/>
      <c r="I659" s="76" t="s">
        <v>862</v>
      </c>
      <c r="J659" s="100" t="s">
        <v>676</v>
      </c>
    </row>
    <row r="660" spans="2:10" ht="41.4">
      <c r="B660" s="94" t="s">
        <v>882</v>
      </c>
      <c r="C660" s="111" t="s">
        <v>1306</v>
      </c>
      <c r="D660" s="111" t="s">
        <v>1193</v>
      </c>
      <c r="E660" s="114">
        <v>45059</v>
      </c>
      <c r="F660" s="111" t="s">
        <v>1315</v>
      </c>
      <c r="G660" s="115">
        <v>1000000</v>
      </c>
      <c r="H660" s="115"/>
      <c r="I660" s="76" t="s">
        <v>862</v>
      </c>
      <c r="J660" s="100" t="s">
        <v>676</v>
      </c>
    </row>
    <row r="661" spans="2:10" ht="41.4">
      <c r="B661" s="94" t="s">
        <v>882</v>
      </c>
      <c r="C661" s="111" t="s">
        <v>1316</v>
      </c>
      <c r="D661" s="111" t="s">
        <v>1193</v>
      </c>
      <c r="E661" s="114">
        <v>45059</v>
      </c>
      <c r="F661" s="111" t="s">
        <v>1317</v>
      </c>
      <c r="G661" s="115">
        <v>1000000</v>
      </c>
      <c r="H661" s="115"/>
      <c r="I661" s="76" t="s">
        <v>862</v>
      </c>
      <c r="J661" s="100" t="s">
        <v>676</v>
      </c>
    </row>
    <row r="662" spans="2:10" ht="27.6">
      <c r="B662" s="94" t="s">
        <v>882</v>
      </c>
      <c r="C662" s="111" t="s">
        <v>676</v>
      </c>
      <c r="D662" s="111" t="s">
        <v>1193</v>
      </c>
      <c r="E662" s="114">
        <v>45058</v>
      </c>
      <c r="F662" s="111" t="s">
        <v>1318</v>
      </c>
      <c r="G662" s="115">
        <v>200000</v>
      </c>
      <c r="H662" s="115"/>
      <c r="I662" s="76" t="s">
        <v>862</v>
      </c>
      <c r="J662" s="100" t="s">
        <v>676</v>
      </c>
    </row>
    <row r="663" spans="2:10" ht="41.4">
      <c r="B663" s="94" t="s">
        <v>882</v>
      </c>
      <c r="C663" s="111" t="s">
        <v>1319</v>
      </c>
      <c r="D663" s="111" t="s">
        <v>1193</v>
      </c>
      <c r="E663" s="114">
        <v>45015</v>
      </c>
      <c r="F663" s="111" t="s">
        <v>1320</v>
      </c>
      <c r="G663" s="115">
        <v>175000</v>
      </c>
      <c r="H663" s="115"/>
      <c r="I663" s="76" t="s">
        <v>862</v>
      </c>
      <c r="J663" s="100" t="s">
        <v>676</v>
      </c>
    </row>
    <row r="664" spans="2:10" ht="41.4">
      <c r="B664" s="94" t="s">
        <v>882</v>
      </c>
      <c r="C664" s="111" t="s">
        <v>1321</v>
      </c>
      <c r="D664" s="111" t="s">
        <v>1193</v>
      </c>
      <c r="E664" s="114">
        <v>45169</v>
      </c>
      <c r="F664" s="111" t="s">
        <v>1322</v>
      </c>
      <c r="G664" s="115">
        <v>500000</v>
      </c>
      <c r="H664" s="115"/>
      <c r="I664" s="76" t="s">
        <v>862</v>
      </c>
      <c r="J664" s="100" t="s">
        <v>676</v>
      </c>
    </row>
    <row r="665" spans="2:10" ht="27.6">
      <c r="B665" s="94" t="s">
        <v>882</v>
      </c>
      <c r="C665" s="111" t="s">
        <v>1323</v>
      </c>
      <c r="D665" s="111" t="s">
        <v>1193</v>
      </c>
      <c r="E665" s="114">
        <v>44994</v>
      </c>
      <c r="F665" s="111" t="s">
        <v>1324</v>
      </c>
      <c r="G665" s="115">
        <v>850000</v>
      </c>
      <c r="H665" s="115"/>
      <c r="I665" s="76" t="s">
        <v>862</v>
      </c>
      <c r="J665" s="100" t="s">
        <v>676</v>
      </c>
    </row>
    <row r="666" spans="2:10" ht="27.6">
      <c r="B666" s="94" t="s">
        <v>882</v>
      </c>
      <c r="C666" s="111" t="s">
        <v>1319</v>
      </c>
      <c r="D666" s="111" t="s">
        <v>1193</v>
      </c>
      <c r="E666" s="114">
        <v>45245</v>
      </c>
      <c r="F666" s="111" t="s">
        <v>1325</v>
      </c>
      <c r="G666" s="115">
        <v>2390000</v>
      </c>
      <c r="H666" s="115"/>
      <c r="I666" s="76" t="s">
        <v>862</v>
      </c>
      <c r="J666" s="100" t="s">
        <v>676</v>
      </c>
    </row>
    <row r="667" spans="2:10" ht="27.6">
      <c r="B667" s="94" t="s">
        <v>882</v>
      </c>
      <c r="C667" s="111" t="s">
        <v>1326</v>
      </c>
      <c r="D667" s="111" t="s">
        <v>1193</v>
      </c>
      <c r="E667" s="114">
        <v>45272</v>
      </c>
      <c r="F667" s="111" t="s">
        <v>1327</v>
      </c>
      <c r="G667" s="115">
        <v>275000</v>
      </c>
      <c r="H667" s="115"/>
      <c r="I667" s="76" t="s">
        <v>862</v>
      </c>
      <c r="J667" s="100" t="s">
        <v>676</v>
      </c>
    </row>
    <row r="668" spans="2:10" ht="41.4">
      <c r="B668" s="94" t="s">
        <v>882</v>
      </c>
      <c r="C668" s="111" t="s">
        <v>676</v>
      </c>
      <c r="D668" s="111" t="s">
        <v>1193</v>
      </c>
      <c r="E668" s="114">
        <v>45047</v>
      </c>
      <c r="F668" s="111" t="s">
        <v>1328</v>
      </c>
      <c r="G668" s="115">
        <v>187500</v>
      </c>
      <c r="H668" s="115"/>
      <c r="I668" s="76" t="s">
        <v>862</v>
      </c>
      <c r="J668" s="100" t="s">
        <v>676</v>
      </c>
    </row>
    <row r="669" spans="2:10" ht="41.4">
      <c r="B669" s="94" t="s">
        <v>882</v>
      </c>
      <c r="C669" s="111" t="s">
        <v>1316</v>
      </c>
      <c r="D669" s="111" t="s">
        <v>1193</v>
      </c>
      <c r="E669" s="114">
        <v>45047</v>
      </c>
      <c r="F669" s="111" t="s">
        <v>1329</v>
      </c>
      <c r="G669" s="115">
        <v>187500</v>
      </c>
      <c r="H669" s="115"/>
      <c r="I669" s="76" t="s">
        <v>862</v>
      </c>
      <c r="J669" s="100" t="s">
        <v>676</v>
      </c>
    </row>
    <row r="670" spans="2:10" ht="41.4">
      <c r="B670" s="94" t="s">
        <v>882</v>
      </c>
      <c r="C670" s="111" t="s">
        <v>1312</v>
      </c>
      <c r="D670" s="111" t="s">
        <v>1193</v>
      </c>
      <c r="E670" s="114">
        <v>45047</v>
      </c>
      <c r="F670" s="111" t="s">
        <v>1330</v>
      </c>
      <c r="G670" s="115">
        <v>562500</v>
      </c>
      <c r="H670" s="115"/>
      <c r="I670" s="76" t="s">
        <v>862</v>
      </c>
      <c r="J670" s="100" t="s">
        <v>676</v>
      </c>
    </row>
    <row r="671" spans="2:10" ht="41.4">
      <c r="B671" s="94" t="s">
        <v>882</v>
      </c>
      <c r="C671" s="111" t="s">
        <v>1306</v>
      </c>
      <c r="D671" s="111" t="s">
        <v>1193</v>
      </c>
      <c r="E671" s="114">
        <v>45047</v>
      </c>
      <c r="F671" s="111" t="s">
        <v>1330</v>
      </c>
      <c r="G671" s="115">
        <v>562500</v>
      </c>
      <c r="H671" s="115"/>
      <c r="I671" s="76" t="s">
        <v>862</v>
      </c>
      <c r="J671" s="100" t="s">
        <v>676</v>
      </c>
    </row>
    <row r="672" spans="2:10" ht="27.6">
      <c r="B672" s="94" t="s">
        <v>882</v>
      </c>
      <c r="C672" s="111" t="s">
        <v>1312</v>
      </c>
      <c r="D672" s="111" t="s">
        <v>1193</v>
      </c>
      <c r="E672" s="114">
        <v>45016</v>
      </c>
      <c r="F672" s="111" t="s">
        <v>1331</v>
      </c>
      <c r="G672" s="115">
        <v>73466834</v>
      </c>
      <c r="H672" s="115"/>
      <c r="I672" s="76" t="s">
        <v>862</v>
      </c>
      <c r="J672" s="100" t="s">
        <v>676</v>
      </c>
    </row>
    <row r="673" spans="2:10" ht="27.6">
      <c r="B673" s="94" t="s">
        <v>882</v>
      </c>
      <c r="C673" s="111" t="s">
        <v>1332</v>
      </c>
      <c r="D673" s="111" t="s">
        <v>1193</v>
      </c>
      <c r="E673" s="114">
        <v>45107</v>
      </c>
      <c r="F673" s="111" t="s">
        <v>1333</v>
      </c>
      <c r="G673" s="115">
        <v>200000</v>
      </c>
      <c r="H673" s="115"/>
      <c r="I673" s="76" t="s">
        <v>862</v>
      </c>
      <c r="J673" s="100" t="s">
        <v>676</v>
      </c>
    </row>
    <row r="674" spans="2:10" ht="27.6">
      <c r="B674" s="94" t="s">
        <v>882</v>
      </c>
      <c r="C674" s="111" t="s">
        <v>1334</v>
      </c>
      <c r="D674" s="111" t="s">
        <v>1193</v>
      </c>
      <c r="E674" s="114">
        <v>45272</v>
      </c>
      <c r="F674" s="111" t="s">
        <v>1335</v>
      </c>
      <c r="G674" s="115">
        <v>200000</v>
      </c>
      <c r="H674" s="115"/>
      <c r="I674" s="76" t="s">
        <v>862</v>
      </c>
      <c r="J674" s="100" t="s">
        <v>676</v>
      </c>
    </row>
    <row r="675" spans="2:10" ht="27.6">
      <c r="B675" s="94" t="s">
        <v>882</v>
      </c>
      <c r="C675" s="111" t="s">
        <v>1336</v>
      </c>
      <c r="D675" s="111" t="s">
        <v>1193</v>
      </c>
      <c r="E675" s="114">
        <v>45077</v>
      </c>
      <c r="F675" s="111" t="s">
        <v>1337</v>
      </c>
      <c r="G675" s="115">
        <v>115000</v>
      </c>
      <c r="H675" s="115"/>
      <c r="I675" s="76" t="s">
        <v>862</v>
      </c>
      <c r="J675" s="100" t="s">
        <v>676</v>
      </c>
    </row>
    <row r="676" spans="2:10" ht="41.4">
      <c r="B676" s="94" t="s">
        <v>882</v>
      </c>
      <c r="C676" s="111" t="s">
        <v>1308</v>
      </c>
      <c r="D676" s="111" t="s">
        <v>1193</v>
      </c>
      <c r="E676" s="114">
        <v>44927</v>
      </c>
      <c r="F676" s="111" t="s">
        <v>1338</v>
      </c>
      <c r="G676" s="115">
        <v>3608833</v>
      </c>
      <c r="H676" s="115"/>
      <c r="I676" s="76" t="s">
        <v>862</v>
      </c>
      <c r="J676" s="100" t="s">
        <v>676</v>
      </c>
    </row>
    <row r="677" spans="2:10" ht="41.4">
      <c r="B677" s="94" t="s">
        <v>882</v>
      </c>
      <c r="C677" s="111" t="s">
        <v>1339</v>
      </c>
      <c r="D677" s="111" t="s">
        <v>1193</v>
      </c>
      <c r="E677" s="114">
        <v>45240</v>
      </c>
      <c r="F677" s="111" t="s">
        <v>1340</v>
      </c>
      <c r="G677" s="115">
        <v>2790465</v>
      </c>
      <c r="H677" s="115"/>
      <c r="I677" s="76" t="s">
        <v>862</v>
      </c>
      <c r="J677" s="100" t="s">
        <v>676</v>
      </c>
    </row>
  </sheetData>
  <autoFilter ref="B3:J677" xr:uid="{46299D15-F22D-4617-AB76-B45A8AFD8FAC}"/>
  <dataValidations count="1">
    <dataValidation type="date" allowBlank="1" showInputMessage="1" showErrorMessage="1" sqref="E4:E456 E458:E465 E469:E491 E588:E597" xr:uid="{410A180D-3AE7-4CDC-AC07-41C9A7553FCA}">
      <formula1>43466</formula1>
      <formula2>43830</formula2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D1842-6989-4C43-B7C7-AD9A1D5741A6}">
  <sheetPr>
    <outlinePr summaryBelow="0"/>
  </sheetPr>
  <dimension ref="A1:L778"/>
  <sheetViews>
    <sheetView showGridLines="0" topLeftCell="A2" workbookViewId="0">
      <selection activeCell="C14" sqref="C14"/>
    </sheetView>
  </sheetViews>
  <sheetFormatPr baseColWidth="10" defaultColWidth="11.44140625" defaultRowHeight="13.8"/>
  <cols>
    <col min="1" max="1" width="7.109375" style="215" customWidth="1"/>
    <col min="2" max="2" width="26.109375" style="217" customWidth="1"/>
    <col min="3" max="3" width="17" style="216" customWidth="1"/>
    <col min="4" max="4" width="13.88671875" style="216" customWidth="1"/>
    <col min="5" max="5" width="13.109375" style="215" customWidth="1"/>
    <col min="6" max="6" width="13" style="218" customWidth="1"/>
    <col min="7" max="7" width="12.44140625" style="216" customWidth="1"/>
    <col min="8" max="8" width="10.5546875" style="215" customWidth="1"/>
    <col min="9" max="9" width="18" style="216" customWidth="1"/>
    <col min="10" max="10" width="10.109375" style="215" customWidth="1"/>
    <col min="11" max="11" width="15.109375" style="219" customWidth="1"/>
    <col min="12" max="12" width="13.109375" style="215" customWidth="1"/>
    <col min="13" max="256" width="11.44140625" style="244"/>
    <col min="257" max="257" width="7.109375" style="244" customWidth="1"/>
    <col min="258" max="258" width="26.109375" style="244" customWidth="1"/>
    <col min="259" max="259" width="17" style="244" customWidth="1"/>
    <col min="260" max="260" width="13.88671875" style="244" customWidth="1"/>
    <col min="261" max="261" width="13.109375" style="244" customWidth="1"/>
    <col min="262" max="262" width="13" style="244" customWidth="1"/>
    <col min="263" max="263" width="12.44140625" style="244" customWidth="1"/>
    <col min="264" max="264" width="10.5546875" style="244" customWidth="1"/>
    <col min="265" max="265" width="18" style="244" customWidth="1"/>
    <col min="266" max="266" width="10.109375" style="244" customWidth="1"/>
    <col min="267" max="267" width="15.109375" style="244" customWidth="1"/>
    <col min="268" max="268" width="13.109375" style="244" customWidth="1"/>
    <col min="269" max="512" width="11.44140625" style="244"/>
    <col min="513" max="513" width="7.109375" style="244" customWidth="1"/>
    <col min="514" max="514" width="26.109375" style="244" customWidth="1"/>
    <col min="515" max="515" width="17" style="244" customWidth="1"/>
    <col min="516" max="516" width="13.88671875" style="244" customWidth="1"/>
    <col min="517" max="517" width="13.109375" style="244" customWidth="1"/>
    <col min="518" max="518" width="13" style="244" customWidth="1"/>
    <col min="519" max="519" width="12.44140625" style="244" customWidth="1"/>
    <col min="520" max="520" width="10.5546875" style="244" customWidth="1"/>
    <col min="521" max="521" width="18" style="244" customWidth="1"/>
    <col min="522" max="522" width="10.109375" style="244" customWidth="1"/>
    <col min="523" max="523" width="15.109375" style="244" customWidth="1"/>
    <col min="524" max="524" width="13.109375" style="244" customWidth="1"/>
    <col min="525" max="768" width="11.44140625" style="244"/>
    <col min="769" max="769" width="7.109375" style="244" customWidth="1"/>
    <col min="770" max="770" width="26.109375" style="244" customWidth="1"/>
    <col min="771" max="771" width="17" style="244" customWidth="1"/>
    <col min="772" max="772" width="13.88671875" style="244" customWidth="1"/>
    <col min="773" max="773" width="13.109375" style="244" customWidth="1"/>
    <col min="774" max="774" width="13" style="244" customWidth="1"/>
    <col min="775" max="775" width="12.44140625" style="244" customWidth="1"/>
    <col min="776" max="776" width="10.5546875" style="244" customWidth="1"/>
    <col min="777" max="777" width="18" style="244" customWidth="1"/>
    <col min="778" max="778" width="10.109375" style="244" customWidth="1"/>
    <col min="779" max="779" width="15.109375" style="244" customWidth="1"/>
    <col min="780" max="780" width="13.109375" style="244" customWidth="1"/>
    <col min="781" max="1024" width="11.44140625" style="244"/>
    <col min="1025" max="1025" width="7.109375" style="244" customWidth="1"/>
    <col min="1026" max="1026" width="26.109375" style="244" customWidth="1"/>
    <col min="1027" max="1027" width="17" style="244" customWidth="1"/>
    <col min="1028" max="1028" width="13.88671875" style="244" customWidth="1"/>
    <col min="1029" max="1029" width="13.109375" style="244" customWidth="1"/>
    <col min="1030" max="1030" width="13" style="244" customWidth="1"/>
    <col min="1031" max="1031" width="12.44140625" style="244" customWidth="1"/>
    <col min="1032" max="1032" width="10.5546875" style="244" customWidth="1"/>
    <col min="1033" max="1033" width="18" style="244" customWidth="1"/>
    <col min="1034" max="1034" width="10.109375" style="244" customWidth="1"/>
    <col min="1035" max="1035" width="15.109375" style="244" customWidth="1"/>
    <col min="1036" max="1036" width="13.109375" style="244" customWidth="1"/>
    <col min="1037" max="1280" width="11.44140625" style="244"/>
    <col min="1281" max="1281" width="7.109375" style="244" customWidth="1"/>
    <col min="1282" max="1282" width="26.109375" style="244" customWidth="1"/>
    <col min="1283" max="1283" width="17" style="244" customWidth="1"/>
    <col min="1284" max="1284" width="13.88671875" style="244" customWidth="1"/>
    <col min="1285" max="1285" width="13.109375" style="244" customWidth="1"/>
    <col min="1286" max="1286" width="13" style="244" customWidth="1"/>
    <col min="1287" max="1287" width="12.44140625" style="244" customWidth="1"/>
    <col min="1288" max="1288" width="10.5546875" style="244" customWidth="1"/>
    <col min="1289" max="1289" width="18" style="244" customWidth="1"/>
    <col min="1290" max="1290" width="10.109375" style="244" customWidth="1"/>
    <col min="1291" max="1291" width="15.109375" style="244" customWidth="1"/>
    <col min="1292" max="1292" width="13.109375" style="244" customWidth="1"/>
    <col min="1293" max="1536" width="11.44140625" style="244"/>
    <col min="1537" max="1537" width="7.109375" style="244" customWidth="1"/>
    <col min="1538" max="1538" width="26.109375" style="244" customWidth="1"/>
    <col min="1539" max="1539" width="17" style="244" customWidth="1"/>
    <col min="1540" max="1540" width="13.88671875" style="244" customWidth="1"/>
    <col min="1541" max="1541" width="13.109375" style="244" customWidth="1"/>
    <col min="1542" max="1542" width="13" style="244" customWidth="1"/>
    <col min="1543" max="1543" width="12.44140625" style="244" customWidth="1"/>
    <col min="1544" max="1544" width="10.5546875" style="244" customWidth="1"/>
    <col min="1545" max="1545" width="18" style="244" customWidth="1"/>
    <col min="1546" max="1546" width="10.109375" style="244" customWidth="1"/>
    <col min="1547" max="1547" width="15.109375" style="244" customWidth="1"/>
    <col min="1548" max="1548" width="13.109375" style="244" customWidth="1"/>
    <col min="1549" max="1792" width="11.44140625" style="244"/>
    <col min="1793" max="1793" width="7.109375" style="244" customWidth="1"/>
    <col min="1794" max="1794" width="26.109375" style="244" customWidth="1"/>
    <col min="1795" max="1795" width="17" style="244" customWidth="1"/>
    <col min="1796" max="1796" width="13.88671875" style="244" customWidth="1"/>
    <col min="1797" max="1797" width="13.109375" style="244" customWidth="1"/>
    <col min="1798" max="1798" width="13" style="244" customWidth="1"/>
    <col min="1799" max="1799" width="12.44140625" style="244" customWidth="1"/>
    <col min="1800" max="1800" width="10.5546875" style="244" customWidth="1"/>
    <col min="1801" max="1801" width="18" style="244" customWidth="1"/>
    <col min="1802" max="1802" width="10.109375" style="244" customWidth="1"/>
    <col min="1803" max="1803" width="15.109375" style="244" customWidth="1"/>
    <col min="1804" max="1804" width="13.109375" style="244" customWidth="1"/>
    <col min="1805" max="2048" width="11.44140625" style="244"/>
    <col min="2049" max="2049" width="7.109375" style="244" customWidth="1"/>
    <col min="2050" max="2050" width="26.109375" style="244" customWidth="1"/>
    <col min="2051" max="2051" width="17" style="244" customWidth="1"/>
    <col min="2052" max="2052" width="13.88671875" style="244" customWidth="1"/>
    <col min="2053" max="2053" width="13.109375" style="244" customWidth="1"/>
    <col min="2054" max="2054" width="13" style="244" customWidth="1"/>
    <col min="2055" max="2055" width="12.44140625" style="244" customWidth="1"/>
    <col min="2056" max="2056" width="10.5546875" style="244" customWidth="1"/>
    <col min="2057" max="2057" width="18" style="244" customWidth="1"/>
    <col min="2058" max="2058" width="10.109375" style="244" customWidth="1"/>
    <col min="2059" max="2059" width="15.109375" style="244" customWidth="1"/>
    <col min="2060" max="2060" width="13.109375" style="244" customWidth="1"/>
    <col min="2061" max="2304" width="11.44140625" style="244"/>
    <col min="2305" max="2305" width="7.109375" style="244" customWidth="1"/>
    <col min="2306" max="2306" width="26.109375" style="244" customWidth="1"/>
    <col min="2307" max="2307" width="17" style="244" customWidth="1"/>
    <col min="2308" max="2308" width="13.88671875" style="244" customWidth="1"/>
    <col min="2309" max="2309" width="13.109375" style="244" customWidth="1"/>
    <col min="2310" max="2310" width="13" style="244" customWidth="1"/>
    <col min="2311" max="2311" width="12.44140625" style="244" customWidth="1"/>
    <col min="2312" max="2312" width="10.5546875" style="244" customWidth="1"/>
    <col min="2313" max="2313" width="18" style="244" customWidth="1"/>
    <col min="2314" max="2314" width="10.109375" style="244" customWidth="1"/>
    <col min="2315" max="2315" width="15.109375" style="244" customWidth="1"/>
    <col min="2316" max="2316" width="13.109375" style="244" customWidth="1"/>
    <col min="2317" max="2560" width="11.44140625" style="244"/>
    <col min="2561" max="2561" width="7.109375" style="244" customWidth="1"/>
    <col min="2562" max="2562" width="26.109375" style="244" customWidth="1"/>
    <col min="2563" max="2563" width="17" style="244" customWidth="1"/>
    <col min="2564" max="2564" width="13.88671875" style="244" customWidth="1"/>
    <col min="2565" max="2565" width="13.109375" style="244" customWidth="1"/>
    <col min="2566" max="2566" width="13" style="244" customWidth="1"/>
    <col min="2567" max="2567" width="12.44140625" style="244" customWidth="1"/>
    <col min="2568" max="2568" width="10.5546875" style="244" customWidth="1"/>
    <col min="2569" max="2569" width="18" style="244" customWidth="1"/>
    <col min="2570" max="2570" width="10.109375" style="244" customWidth="1"/>
    <col min="2571" max="2571" width="15.109375" style="244" customWidth="1"/>
    <col min="2572" max="2572" width="13.109375" style="244" customWidth="1"/>
    <col min="2573" max="2816" width="11.44140625" style="244"/>
    <col min="2817" max="2817" width="7.109375" style="244" customWidth="1"/>
    <col min="2818" max="2818" width="26.109375" style="244" customWidth="1"/>
    <col min="2819" max="2819" width="17" style="244" customWidth="1"/>
    <col min="2820" max="2820" width="13.88671875" style="244" customWidth="1"/>
    <col min="2821" max="2821" width="13.109375" style="244" customWidth="1"/>
    <col min="2822" max="2822" width="13" style="244" customWidth="1"/>
    <col min="2823" max="2823" width="12.44140625" style="244" customWidth="1"/>
    <col min="2824" max="2824" width="10.5546875" style="244" customWidth="1"/>
    <col min="2825" max="2825" width="18" style="244" customWidth="1"/>
    <col min="2826" max="2826" width="10.109375" style="244" customWidth="1"/>
    <col min="2827" max="2827" width="15.109375" style="244" customWidth="1"/>
    <col min="2828" max="2828" width="13.109375" style="244" customWidth="1"/>
    <col min="2829" max="3072" width="11.44140625" style="244"/>
    <col min="3073" max="3073" width="7.109375" style="244" customWidth="1"/>
    <col min="3074" max="3074" width="26.109375" style="244" customWidth="1"/>
    <col min="3075" max="3075" width="17" style="244" customWidth="1"/>
    <col min="3076" max="3076" width="13.88671875" style="244" customWidth="1"/>
    <col min="3077" max="3077" width="13.109375" style="244" customWidth="1"/>
    <col min="3078" max="3078" width="13" style="244" customWidth="1"/>
    <col min="3079" max="3079" width="12.44140625" style="244" customWidth="1"/>
    <col min="3080" max="3080" width="10.5546875" style="244" customWidth="1"/>
    <col min="3081" max="3081" width="18" style="244" customWidth="1"/>
    <col min="3082" max="3082" width="10.109375" style="244" customWidth="1"/>
    <col min="3083" max="3083" width="15.109375" style="244" customWidth="1"/>
    <col min="3084" max="3084" width="13.109375" style="244" customWidth="1"/>
    <col min="3085" max="3328" width="11.44140625" style="244"/>
    <col min="3329" max="3329" width="7.109375" style="244" customWidth="1"/>
    <col min="3330" max="3330" width="26.109375" style="244" customWidth="1"/>
    <col min="3331" max="3331" width="17" style="244" customWidth="1"/>
    <col min="3332" max="3332" width="13.88671875" style="244" customWidth="1"/>
    <col min="3333" max="3333" width="13.109375" style="244" customWidth="1"/>
    <col min="3334" max="3334" width="13" style="244" customWidth="1"/>
    <col min="3335" max="3335" width="12.44140625" style="244" customWidth="1"/>
    <col min="3336" max="3336" width="10.5546875" style="244" customWidth="1"/>
    <col min="3337" max="3337" width="18" style="244" customWidth="1"/>
    <col min="3338" max="3338" width="10.109375" style="244" customWidth="1"/>
    <col min="3339" max="3339" width="15.109375" style="244" customWidth="1"/>
    <col min="3340" max="3340" width="13.109375" style="244" customWidth="1"/>
    <col min="3341" max="3584" width="11.44140625" style="244"/>
    <col min="3585" max="3585" width="7.109375" style="244" customWidth="1"/>
    <col min="3586" max="3586" width="26.109375" style="244" customWidth="1"/>
    <col min="3587" max="3587" width="17" style="244" customWidth="1"/>
    <col min="3588" max="3588" width="13.88671875" style="244" customWidth="1"/>
    <col min="3589" max="3589" width="13.109375" style="244" customWidth="1"/>
    <col min="3590" max="3590" width="13" style="244" customWidth="1"/>
    <col min="3591" max="3591" width="12.44140625" style="244" customWidth="1"/>
    <col min="3592" max="3592" width="10.5546875" style="244" customWidth="1"/>
    <col min="3593" max="3593" width="18" style="244" customWidth="1"/>
    <col min="3594" max="3594" width="10.109375" style="244" customWidth="1"/>
    <col min="3595" max="3595" width="15.109375" style="244" customWidth="1"/>
    <col min="3596" max="3596" width="13.109375" style="244" customWidth="1"/>
    <col min="3597" max="3840" width="11.44140625" style="244"/>
    <col min="3841" max="3841" width="7.109375" style="244" customWidth="1"/>
    <col min="3842" max="3842" width="26.109375" style="244" customWidth="1"/>
    <col min="3843" max="3843" width="17" style="244" customWidth="1"/>
    <col min="3844" max="3844" width="13.88671875" style="244" customWidth="1"/>
    <col min="3845" max="3845" width="13.109375" style="244" customWidth="1"/>
    <col min="3846" max="3846" width="13" style="244" customWidth="1"/>
    <col min="3847" max="3847" width="12.44140625" style="244" customWidth="1"/>
    <col min="3848" max="3848" width="10.5546875" style="244" customWidth="1"/>
    <col min="3849" max="3849" width="18" style="244" customWidth="1"/>
    <col min="3850" max="3850" width="10.109375" style="244" customWidth="1"/>
    <col min="3851" max="3851" width="15.109375" style="244" customWidth="1"/>
    <col min="3852" max="3852" width="13.109375" style="244" customWidth="1"/>
    <col min="3853" max="4096" width="11.44140625" style="244"/>
    <col min="4097" max="4097" width="7.109375" style="244" customWidth="1"/>
    <col min="4098" max="4098" width="26.109375" style="244" customWidth="1"/>
    <col min="4099" max="4099" width="17" style="244" customWidth="1"/>
    <col min="4100" max="4100" width="13.88671875" style="244" customWidth="1"/>
    <col min="4101" max="4101" width="13.109375" style="244" customWidth="1"/>
    <col min="4102" max="4102" width="13" style="244" customWidth="1"/>
    <col min="4103" max="4103" width="12.44140625" style="244" customWidth="1"/>
    <col min="4104" max="4104" width="10.5546875" style="244" customWidth="1"/>
    <col min="4105" max="4105" width="18" style="244" customWidth="1"/>
    <col min="4106" max="4106" width="10.109375" style="244" customWidth="1"/>
    <col min="4107" max="4107" width="15.109375" style="244" customWidth="1"/>
    <col min="4108" max="4108" width="13.109375" style="244" customWidth="1"/>
    <col min="4109" max="4352" width="11.44140625" style="244"/>
    <col min="4353" max="4353" width="7.109375" style="244" customWidth="1"/>
    <col min="4354" max="4354" width="26.109375" style="244" customWidth="1"/>
    <col min="4355" max="4355" width="17" style="244" customWidth="1"/>
    <col min="4356" max="4356" width="13.88671875" style="244" customWidth="1"/>
    <col min="4357" max="4357" width="13.109375" style="244" customWidth="1"/>
    <col min="4358" max="4358" width="13" style="244" customWidth="1"/>
    <col min="4359" max="4359" width="12.44140625" style="244" customWidth="1"/>
    <col min="4360" max="4360" width="10.5546875" style="244" customWidth="1"/>
    <col min="4361" max="4361" width="18" style="244" customWidth="1"/>
    <col min="4362" max="4362" width="10.109375" style="244" customWidth="1"/>
    <col min="4363" max="4363" width="15.109375" style="244" customWidth="1"/>
    <col min="4364" max="4364" width="13.109375" style="244" customWidth="1"/>
    <col min="4365" max="4608" width="11.44140625" style="244"/>
    <col min="4609" max="4609" width="7.109375" style="244" customWidth="1"/>
    <col min="4610" max="4610" width="26.109375" style="244" customWidth="1"/>
    <col min="4611" max="4611" width="17" style="244" customWidth="1"/>
    <col min="4612" max="4612" width="13.88671875" style="244" customWidth="1"/>
    <col min="4613" max="4613" width="13.109375" style="244" customWidth="1"/>
    <col min="4614" max="4614" width="13" style="244" customWidth="1"/>
    <col min="4615" max="4615" width="12.44140625" style="244" customWidth="1"/>
    <col min="4616" max="4616" width="10.5546875" style="244" customWidth="1"/>
    <col min="4617" max="4617" width="18" style="244" customWidth="1"/>
    <col min="4618" max="4618" width="10.109375" style="244" customWidth="1"/>
    <col min="4619" max="4619" width="15.109375" style="244" customWidth="1"/>
    <col min="4620" max="4620" width="13.109375" style="244" customWidth="1"/>
    <col min="4621" max="4864" width="11.44140625" style="244"/>
    <col min="4865" max="4865" width="7.109375" style="244" customWidth="1"/>
    <col min="4866" max="4866" width="26.109375" style="244" customWidth="1"/>
    <col min="4867" max="4867" width="17" style="244" customWidth="1"/>
    <col min="4868" max="4868" width="13.88671875" style="244" customWidth="1"/>
    <col min="4869" max="4869" width="13.109375" style="244" customWidth="1"/>
    <col min="4870" max="4870" width="13" style="244" customWidth="1"/>
    <col min="4871" max="4871" width="12.44140625" style="244" customWidth="1"/>
    <col min="4872" max="4872" width="10.5546875" style="244" customWidth="1"/>
    <col min="4873" max="4873" width="18" style="244" customWidth="1"/>
    <col min="4874" max="4874" width="10.109375" style="244" customWidth="1"/>
    <col min="4875" max="4875" width="15.109375" style="244" customWidth="1"/>
    <col min="4876" max="4876" width="13.109375" style="244" customWidth="1"/>
    <col min="4877" max="5120" width="11.44140625" style="244"/>
    <col min="5121" max="5121" width="7.109375" style="244" customWidth="1"/>
    <col min="5122" max="5122" width="26.109375" style="244" customWidth="1"/>
    <col min="5123" max="5123" width="17" style="244" customWidth="1"/>
    <col min="5124" max="5124" width="13.88671875" style="244" customWidth="1"/>
    <col min="5125" max="5125" width="13.109375" style="244" customWidth="1"/>
    <col min="5126" max="5126" width="13" style="244" customWidth="1"/>
    <col min="5127" max="5127" width="12.44140625" style="244" customWidth="1"/>
    <col min="5128" max="5128" width="10.5546875" style="244" customWidth="1"/>
    <col min="5129" max="5129" width="18" style="244" customWidth="1"/>
    <col min="5130" max="5130" width="10.109375" style="244" customWidth="1"/>
    <col min="5131" max="5131" width="15.109375" style="244" customWidth="1"/>
    <col min="5132" max="5132" width="13.109375" style="244" customWidth="1"/>
    <col min="5133" max="5376" width="11.44140625" style="244"/>
    <col min="5377" max="5377" width="7.109375" style="244" customWidth="1"/>
    <col min="5378" max="5378" width="26.109375" style="244" customWidth="1"/>
    <col min="5379" max="5379" width="17" style="244" customWidth="1"/>
    <col min="5380" max="5380" width="13.88671875" style="244" customWidth="1"/>
    <col min="5381" max="5381" width="13.109375" style="244" customWidth="1"/>
    <col min="5382" max="5382" width="13" style="244" customWidth="1"/>
    <col min="5383" max="5383" width="12.44140625" style="244" customWidth="1"/>
    <col min="5384" max="5384" width="10.5546875" style="244" customWidth="1"/>
    <col min="5385" max="5385" width="18" style="244" customWidth="1"/>
    <col min="5386" max="5386" width="10.109375" style="244" customWidth="1"/>
    <col min="5387" max="5387" width="15.109375" style="244" customWidth="1"/>
    <col min="5388" max="5388" width="13.109375" style="244" customWidth="1"/>
    <col min="5389" max="5632" width="11.44140625" style="244"/>
    <col min="5633" max="5633" width="7.109375" style="244" customWidth="1"/>
    <col min="5634" max="5634" width="26.109375" style="244" customWidth="1"/>
    <col min="5635" max="5635" width="17" style="244" customWidth="1"/>
    <col min="5636" max="5636" width="13.88671875" style="244" customWidth="1"/>
    <col min="5637" max="5637" width="13.109375" style="244" customWidth="1"/>
    <col min="5638" max="5638" width="13" style="244" customWidth="1"/>
    <col min="5639" max="5639" width="12.44140625" style="244" customWidth="1"/>
    <col min="5640" max="5640" width="10.5546875" style="244" customWidth="1"/>
    <col min="5641" max="5641" width="18" style="244" customWidth="1"/>
    <col min="5642" max="5642" width="10.109375" style="244" customWidth="1"/>
    <col min="5643" max="5643" width="15.109375" style="244" customWidth="1"/>
    <col min="5644" max="5644" width="13.109375" style="244" customWidth="1"/>
    <col min="5645" max="5888" width="11.44140625" style="244"/>
    <col min="5889" max="5889" width="7.109375" style="244" customWidth="1"/>
    <col min="5890" max="5890" width="26.109375" style="244" customWidth="1"/>
    <col min="5891" max="5891" width="17" style="244" customWidth="1"/>
    <col min="5892" max="5892" width="13.88671875" style="244" customWidth="1"/>
    <col min="5893" max="5893" width="13.109375" style="244" customWidth="1"/>
    <col min="5894" max="5894" width="13" style="244" customWidth="1"/>
    <col min="5895" max="5895" width="12.44140625" style="244" customWidth="1"/>
    <col min="5896" max="5896" width="10.5546875" style="244" customWidth="1"/>
    <col min="5897" max="5897" width="18" style="244" customWidth="1"/>
    <col min="5898" max="5898" width="10.109375" style="244" customWidth="1"/>
    <col min="5899" max="5899" width="15.109375" style="244" customWidth="1"/>
    <col min="5900" max="5900" width="13.109375" style="244" customWidth="1"/>
    <col min="5901" max="6144" width="11.44140625" style="244"/>
    <col min="6145" max="6145" width="7.109375" style="244" customWidth="1"/>
    <col min="6146" max="6146" width="26.109375" style="244" customWidth="1"/>
    <col min="6147" max="6147" width="17" style="244" customWidth="1"/>
    <col min="6148" max="6148" width="13.88671875" style="244" customWidth="1"/>
    <col min="6149" max="6149" width="13.109375" style="244" customWidth="1"/>
    <col min="6150" max="6150" width="13" style="244" customWidth="1"/>
    <col min="6151" max="6151" width="12.44140625" style="244" customWidth="1"/>
    <col min="6152" max="6152" width="10.5546875" style="244" customWidth="1"/>
    <col min="6153" max="6153" width="18" style="244" customWidth="1"/>
    <col min="6154" max="6154" width="10.109375" style="244" customWidth="1"/>
    <col min="6155" max="6155" width="15.109375" style="244" customWidth="1"/>
    <col min="6156" max="6156" width="13.109375" style="244" customWidth="1"/>
    <col min="6157" max="6400" width="11.44140625" style="244"/>
    <col min="6401" max="6401" width="7.109375" style="244" customWidth="1"/>
    <col min="6402" max="6402" width="26.109375" style="244" customWidth="1"/>
    <col min="6403" max="6403" width="17" style="244" customWidth="1"/>
    <col min="6404" max="6404" width="13.88671875" style="244" customWidth="1"/>
    <col min="6405" max="6405" width="13.109375" style="244" customWidth="1"/>
    <col min="6406" max="6406" width="13" style="244" customWidth="1"/>
    <col min="6407" max="6407" width="12.44140625" style="244" customWidth="1"/>
    <col min="6408" max="6408" width="10.5546875" style="244" customWidth="1"/>
    <col min="6409" max="6409" width="18" style="244" customWidth="1"/>
    <col min="6410" max="6410" width="10.109375" style="244" customWidth="1"/>
    <col min="6411" max="6411" width="15.109375" style="244" customWidth="1"/>
    <col min="6412" max="6412" width="13.109375" style="244" customWidth="1"/>
    <col min="6413" max="6656" width="11.44140625" style="244"/>
    <col min="6657" max="6657" width="7.109375" style="244" customWidth="1"/>
    <col min="6658" max="6658" width="26.109375" style="244" customWidth="1"/>
    <col min="6659" max="6659" width="17" style="244" customWidth="1"/>
    <col min="6660" max="6660" width="13.88671875" style="244" customWidth="1"/>
    <col min="6661" max="6661" width="13.109375" style="244" customWidth="1"/>
    <col min="6662" max="6662" width="13" style="244" customWidth="1"/>
    <col min="6663" max="6663" width="12.44140625" style="244" customWidth="1"/>
    <col min="6664" max="6664" width="10.5546875" style="244" customWidth="1"/>
    <col min="6665" max="6665" width="18" style="244" customWidth="1"/>
    <col min="6666" max="6666" width="10.109375" style="244" customWidth="1"/>
    <col min="6667" max="6667" width="15.109375" style="244" customWidth="1"/>
    <col min="6668" max="6668" width="13.109375" style="244" customWidth="1"/>
    <col min="6669" max="6912" width="11.44140625" style="244"/>
    <col min="6913" max="6913" width="7.109375" style="244" customWidth="1"/>
    <col min="6914" max="6914" width="26.109375" style="244" customWidth="1"/>
    <col min="6915" max="6915" width="17" style="244" customWidth="1"/>
    <col min="6916" max="6916" width="13.88671875" style="244" customWidth="1"/>
    <col min="6917" max="6917" width="13.109375" style="244" customWidth="1"/>
    <col min="6918" max="6918" width="13" style="244" customWidth="1"/>
    <col min="6919" max="6919" width="12.44140625" style="244" customWidth="1"/>
    <col min="6920" max="6920" width="10.5546875" style="244" customWidth="1"/>
    <col min="6921" max="6921" width="18" style="244" customWidth="1"/>
    <col min="6922" max="6922" width="10.109375" style="244" customWidth="1"/>
    <col min="6923" max="6923" width="15.109375" style="244" customWidth="1"/>
    <col min="6924" max="6924" width="13.109375" style="244" customWidth="1"/>
    <col min="6925" max="7168" width="11.44140625" style="244"/>
    <col min="7169" max="7169" width="7.109375" style="244" customWidth="1"/>
    <col min="7170" max="7170" width="26.109375" style="244" customWidth="1"/>
    <col min="7171" max="7171" width="17" style="244" customWidth="1"/>
    <col min="7172" max="7172" width="13.88671875" style="244" customWidth="1"/>
    <col min="7173" max="7173" width="13.109375" style="244" customWidth="1"/>
    <col min="7174" max="7174" width="13" style="244" customWidth="1"/>
    <col min="7175" max="7175" width="12.44140625" style="244" customWidth="1"/>
    <col min="7176" max="7176" width="10.5546875" style="244" customWidth="1"/>
    <col min="7177" max="7177" width="18" style="244" customWidth="1"/>
    <col min="7178" max="7178" width="10.109375" style="244" customWidth="1"/>
    <col min="7179" max="7179" width="15.109375" style="244" customWidth="1"/>
    <col min="7180" max="7180" width="13.109375" style="244" customWidth="1"/>
    <col min="7181" max="7424" width="11.44140625" style="244"/>
    <col min="7425" max="7425" width="7.109375" style="244" customWidth="1"/>
    <col min="7426" max="7426" width="26.109375" style="244" customWidth="1"/>
    <col min="7427" max="7427" width="17" style="244" customWidth="1"/>
    <col min="7428" max="7428" width="13.88671875" style="244" customWidth="1"/>
    <col min="7429" max="7429" width="13.109375" style="244" customWidth="1"/>
    <col min="7430" max="7430" width="13" style="244" customWidth="1"/>
    <col min="7431" max="7431" width="12.44140625" style="244" customWidth="1"/>
    <col min="7432" max="7432" width="10.5546875" style="244" customWidth="1"/>
    <col min="7433" max="7433" width="18" style="244" customWidth="1"/>
    <col min="7434" max="7434" width="10.109375" style="244" customWidth="1"/>
    <col min="7435" max="7435" width="15.109375" style="244" customWidth="1"/>
    <col min="7436" max="7436" width="13.109375" style="244" customWidth="1"/>
    <col min="7437" max="7680" width="11.44140625" style="244"/>
    <col min="7681" max="7681" width="7.109375" style="244" customWidth="1"/>
    <col min="7682" max="7682" width="26.109375" style="244" customWidth="1"/>
    <col min="7683" max="7683" width="17" style="244" customWidth="1"/>
    <col min="7684" max="7684" width="13.88671875" style="244" customWidth="1"/>
    <col min="7685" max="7685" width="13.109375" style="244" customWidth="1"/>
    <col min="7686" max="7686" width="13" style="244" customWidth="1"/>
    <col min="7687" max="7687" width="12.44140625" style="244" customWidth="1"/>
    <col min="7688" max="7688" width="10.5546875" style="244" customWidth="1"/>
    <col min="7689" max="7689" width="18" style="244" customWidth="1"/>
    <col min="7690" max="7690" width="10.109375" style="244" customWidth="1"/>
    <col min="7691" max="7691" width="15.109375" style="244" customWidth="1"/>
    <col min="7692" max="7692" width="13.109375" style="244" customWidth="1"/>
    <col min="7693" max="7936" width="11.44140625" style="244"/>
    <col min="7937" max="7937" width="7.109375" style="244" customWidth="1"/>
    <col min="7938" max="7938" width="26.109375" style="244" customWidth="1"/>
    <col min="7939" max="7939" width="17" style="244" customWidth="1"/>
    <col min="7940" max="7940" width="13.88671875" style="244" customWidth="1"/>
    <col min="7941" max="7941" width="13.109375" style="244" customWidth="1"/>
    <col min="7942" max="7942" width="13" style="244" customWidth="1"/>
    <col min="7943" max="7943" width="12.44140625" style="244" customWidth="1"/>
    <col min="7944" max="7944" width="10.5546875" style="244" customWidth="1"/>
    <col min="7945" max="7945" width="18" style="244" customWidth="1"/>
    <col min="7946" max="7946" width="10.109375" style="244" customWidth="1"/>
    <col min="7947" max="7947" width="15.109375" style="244" customWidth="1"/>
    <col min="7948" max="7948" width="13.109375" style="244" customWidth="1"/>
    <col min="7949" max="8192" width="11.44140625" style="244"/>
    <col min="8193" max="8193" width="7.109375" style="244" customWidth="1"/>
    <col min="8194" max="8194" width="26.109375" style="244" customWidth="1"/>
    <col min="8195" max="8195" width="17" style="244" customWidth="1"/>
    <col min="8196" max="8196" width="13.88671875" style="244" customWidth="1"/>
    <col min="8197" max="8197" width="13.109375" style="244" customWidth="1"/>
    <col min="8198" max="8198" width="13" style="244" customWidth="1"/>
    <col min="8199" max="8199" width="12.44140625" style="244" customWidth="1"/>
    <col min="8200" max="8200" width="10.5546875" style="244" customWidth="1"/>
    <col min="8201" max="8201" width="18" style="244" customWidth="1"/>
    <col min="8202" max="8202" width="10.109375" style="244" customWidth="1"/>
    <col min="8203" max="8203" width="15.109375" style="244" customWidth="1"/>
    <col min="8204" max="8204" width="13.109375" style="244" customWidth="1"/>
    <col min="8205" max="8448" width="11.44140625" style="244"/>
    <col min="8449" max="8449" width="7.109375" style="244" customWidth="1"/>
    <col min="8450" max="8450" width="26.109375" style="244" customWidth="1"/>
    <col min="8451" max="8451" width="17" style="244" customWidth="1"/>
    <col min="8452" max="8452" width="13.88671875" style="244" customWidth="1"/>
    <col min="8453" max="8453" width="13.109375" style="244" customWidth="1"/>
    <col min="8454" max="8454" width="13" style="244" customWidth="1"/>
    <col min="8455" max="8455" width="12.44140625" style="244" customWidth="1"/>
    <col min="8456" max="8456" width="10.5546875" style="244" customWidth="1"/>
    <col min="8457" max="8457" width="18" style="244" customWidth="1"/>
    <col min="8458" max="8458" width="10.109375" style="244" customWidth="1"/>
    <col min="8459" max="8459" width="15.109375" style="244" customWidth="1"/>
    <col min="8460" max="8460" width="13.109375" style="244" customWidth="1"/>
    <col min="8461" max="8704" width="11.44140625" style="244"/>
    <col min="8705" max="8705" width="7.109375" style="244" customWidth="1"/>
    <col min="8706" max="8706" width="26.109375" style="244" customWidth="1"/>
    <col min="8707" max="8707" width="17" style="244" customWidth="1"/>
    <col min="8708" max="8708" width="13.88671875" style="244" customWidth="1"/>
    <col min="8709" max="8709" width="13.109375" style="244" customWidth="1"/>
    <col min="8710" max="8710" width="13" style="244" customWidth="1"/>
    <col min="8711" max="8711" width="12.44140625" style="244" customWidth="1"/>
    <col min="8712" max="8712" width="10.5546875" style="244" customWidth="1"/>
    <col min="8713" max="8713" width="18" style="244" customWidth="1"/>
    <col min="8714" max="8714" width="10.109375" style="244" customWidth="1"/>
    <col min="8715" max="8715" width="15.109375" style="244" customWidth="1"/>
    <col min="8716" max="8716" width="13.109375" style="244" customWidth="1"/>
    <col min="8717" max="8960" width="11.44140625" style="244"/>
    <col min="8961" max="8961" width="7.109375" style="244" customWidth="1"/>
    <col min="8962" max="8962" width="26.109375" style="244" customWidth="1"/>
    <col min="8963" max="8963" width="17" style="244" customWidth="1"/>
    <col min="8964" max="8964" width="13.88671875" style="244" customWidth="1"/>
    <col min="8965" max="8965" width="13.109375" style="244" customWidth="1"/>
    <col min="8966" max="8966" width="13" style="244" customWidth="1"/>
    <col min="8967" max="8967" width="12.44140625" style="244" customWidth="1"/>
    <col min="8968" max="8968" width="10.5546875" style="244" customWidth="1"/>
    <col min="8969" max="8969" width="18" style="244" customWidth="1"/>
    <col min="8970" max="8970" width="10.109375" style="244" customWidth="1"/>
    <col min="8971" max="8971" width="15.109375" style="244" customWidth="1"/>
    <col min="8972" max="8972" width="13.109375" style="244" customWidth="1"/>
    <col min="8973" max="9216" width="11.44140625" style="244"/>
    <col min="9217" max="9217" width="7.109375" style="244" customWidth="1"/>
    <col min="9218" max="9218" width="26.109375" style="244" customWidth="1"/>
    <col min="9219" max="9219" width="17" style="244" customWidth="1"/>
    <col min="9220" max="9220" width="13.88671875" style="244" customWidth="1"/>
    <col min="9221" max="9221" width="13.109375" style="244" customWidth="1"/>
    <col min="9222" max="9222" width="13" style="244" customWidth="1"/>
    <col min="9223" max="9223" width="12.44140625" style="244" customWidth="1"/>
    <col min="9224" max="9224" width="10.5546875" style="244" customWidth="1"/>
    <col min="9225" max="9225" width="18" style="244" customWidth="1"/>
    <col min="9226" max="9226" width="10.109375" style="244" customWidth="1"/>
    <col min="9227" max="9227" width="15.109375" style="244" customWidth="1"/>
    <col min="9228" max="9228" width="13.109375" style="244" customWidth="1"/>
    <col min="9229" max="9472" width="11.44140625" style="244"/>
    <col min="9473" max="9473" width="7.109375" style="244" customWidth="1"/>
    <col min="9474" max="9474" width="26.109375" style="244" customWidth="1"/>
    <col min="9475" max="9475" width="17" style="244" customWidth="1"/>
    <col min="9476" max="9476" width="13.88671875" style="244" customWidth="1"/>
    <col min="9477" max="9477" width="13.109375" style="244" customWidth="1"/>
    <col min="9478" max="9478" width="13" style="244" customWidth="1"/>
    <col min="9479" max="9479" width="12.44140625" style="244" customWidth="1"/>
    <col min="9480" max="9480" width="10.5546875" style="244" customWidth="1"/>
    <col min="9481" max="9481" width="18" style="244" customWidth="1"/>
    <col min="9482" max="9482" width="10.109375" style="244" customWidth="1"/>
    <col min="9483" max="9483" width="15.109375" style="244" customWidth="1"/>
    <col min="9484" max="9484" width="13.109375" style="244" customWidth="1"/>
    <col min="9485" max="9728" width="11.44140625" style="244"/>
    <col min="9729" max="9729" width="7.109375" style="244" customWidth="1"/>
    <col min="9730" max="9730" width="26.109375" style="244" customWidth="1"/>
    <col min="9731" max="9731" width="17" style="244" customWidth="1"/>
    <col min="9732" max="9732" width="13.88671875" style="244" customWidth="1"/>
    <col min="9733" max="9733" width="13.109375" style="244" customWidth="1"/>
    <col min="9734" max="9734" width="13" style="244" customWidth="1"/>
    <col min="9735" max="9735" width="12.44140625" style="244" customWidth="1"/>
    <col min="9736" max="9736" width="10.5546875" style="244" customWidth="1"/>
    <col min="9737" max="9737" width="18" style="244" customWidth="1"/>
    <col min="9738" max="9738" width="10.109375" style="244" customWidth="1"/>
    <col min="9739" max="9739" width="15.109375" style="244" customWidth="1"/>
    <col min="9740" max="9740" width="13.109375" style="244" customWidth="1"/>
    <col min="9741" max="9984" width="11.44140625" style="244"/>
    <col min="9985" max="9985" width="7.109375" style="244" customWidth="1"/>
    <col min="9986" max="9986" width="26.109375" style="244" customWidth="1"/>
    <col min="9987" max="9987" width="17" style="244" customWidth="1"/>
    <col min="9988" max="9988" width="13.88671875" style="244" customWidth="1"/>
    <col min="9989" max="9989" width="13.109375" style="244" customWidth="1"/>
    <col min="9990" max="9990" width="13" style="244" customWidth="1"/>
    <col min="9991" max="9991" width="12.44140625" style="244" customWidth="1"/>
    <col min="9992" max="9992" width="10.5546875" style="244" customWidth="1"/>
    <col min="9993" max="9993" width="18" style="244" customWidth="1"/>
    <col min="9994" max="9994" width="10.109375" style="244" customWidth="1"/>
    <col min="9995" max="9995" width="15.109375" style="244" customWidth="1"/>
    <col min="9996" max="9996" width="13.109375" style="244" customWidth="1"/>
    <col min="9997" max="10240" width="11.44140625" style="244"/>
    <col min="10241" max="10241" width="7.109375" style="244" customWidth="1"/>
    <col min="10242" max="10242" width="26.109375" style="244" customWidth="1"/>
    <col min="10243" max="10243" width="17" style="244" customWidth="1"/>
    <col min="10244" max="10244" width="13.88671875" style="244" customWidth="1"/>
    <col min="10245" max="10245" width="13.109375" style="244" customWidth="1"/>
    <col min="10246" max="10246" width="13" style="244" customWidth="1"/>
    <col min="10247" max="10247" width="12.44140625" style="244" customWidth="1"/>
    <col min="10248" max="10248" width="10.5546875" style="244" customWidth="1"/>
    <col min="10249" max="10249" width="18" style="244" customWidth="1"/>
    <col min="10250" max="10250" width="10.109375" style="244" customWidth="1"/>
    <col min="10251" max="10251" width="15.109375" style="244" customWidth="1"/>
    <col min="10252" max="10252" width="13.109375" style="244" customWidth="1"/>
    <col min="10253" max="10496" width="11.44140625" style="244"/>
    <col min="10497" max="10497" width="7.109375" style="244" customWidth="1"/>
    <col min="10498" max="10498" width="26.109375" style="244" customWidth="1"/>
    <col min="10499" max="10499" width="17" style="244" customWidth="1"/>
    <col min="10500" max="10500" width="13.88671875" style="244" customWidth="1"/>
    <col min="10501" max="10501" width="13.109375" style="244" customWidth="1"/>
    <col min="10502" max="10502" width="13" style="244" customWidth="1"/>
    <col min="10503" max="10503" width="12.44140625" style="244" customWidth="1"/>
    <col min="10504" max="10504" width="10.5546875" style="244" customWidth="1"/>
    <col min="10505" max="10505" width="18" style="244" customWidth="1"/>
    <col min="10506" max="10506" width="10.109375" style="244" customWidth="1"/>
    <col min="10507" max="10507" width="15.109375" style="244" customWidth="1"/>
    <col min="10508" max="10508" width="13.109375" style="244" customWidth="1"/>
    <col min="10509" max="10752" width="11.44140625" style="244"/>
    <col min="10753" max="10753" width="7.109375" style="244" customWidth="1"/>
    <col min="10754" max="10754" width="26.109375" style="244" customWidth="1"/>
    <col min="10755" max="10755" width="17" style="244" customWidth="1"/>
    <col min="10756" max="10756" width="13.88671875" style="244" customWidth="1"/>
    <col min="10757" max="10757" width="13.109375" style="244" customWidth="1"/>
    <col min="10758" max="10758" width="13" style="244" customWidth="1"/>
    <col min="10759" max="10759" width="12.44140625" style="244" customWidth="1"/>
    <col min="10760" max="10760" width="10.5546875" style="244" customWidth="1"/>
    <col min="10761" max="10761" width="18" style="244" customWidth="1"/>
    <col min="10762" max="10762" width="10.109375" style="244" customWidth="1"/>
    <col min="10763" max="10763" width="15.109375" style="244" customWidth="1"/>
    <col min="10764" max="10764" width="13.109375" style="244" customWidth="1"/>
    <col min="10765" max="11008" width="11.44140625" style="244"/>
    <col min="11009" max="11009" width="7.109375" style="244" customWidth="1"/>
    <col min="11010" max="11010" width="26.109375" style="244" customWidth="1"/>
    <col min="11011" max="11011" width="17" style="244" customWidth="1"/>
    <col min="11012" max="11012" width="13.88671875" style="244" customWidth="1"/>
    <col min="11013" max="11013" width="13.109375" style="244" customWidth="1"/>
    <col min="11014" max="11014" width="13" style="244" customWidth="1"/>
    <col min="11015" max="11015" width="12.44140625" style="244" customWidth="1"/>
    <col min="11016" max="11016" width="10.5546875" style="244" customWidth="1"/>
    <col min="11017" max="11017" width="18" style="244" customWidth="1"/>
    <col min="11018" max="11018" width="10.109375" style="244" customWidth="1"/>
    <col min="11019" max="11019" width="15.109375" style="244" customWidth="1"/>
    <col min="11020" max="11020" width="13.109375" style="244" customWidth="1"/>
    <col min="11021" max="11264" width="11.44140625" style="244"/>
    <col min="11265" max="11265" width="7.109375" style="244" customWidth="1"/>
    <col min="11266" max="11266" width="26.109375" style="244" customWidth="1"/>
    <col min="11267" max="11267" width="17" style="244" customWidth="1"/>
    <col min="11268" max="11268" width="13.88671875" style="244" customWidth="1"/>
    <col min="11269" max="11269" width="13.109375" style="244" customWidth="1"/>
    <col min="11270" max="11270" width="13" style="244" customWidth="1"/>
    <col min="11271" max="11271" width="12.44140625" style="244" customWidth="1"/>
    <col min="11272" max="11272" width="10.5546875" style="244" customWidth="1"/>
    <col min="11273" max="11273" width="18" style="244" customWidth="1"/>
    <col min="11274" max="11274" width="10.109375" style="244" customWidth="1"/>
    <col min="11275" max="11275" width="15.109375" style="244" customWidth="1"/>
    <col min="11276" max="11276" width="13.109375" style="244" customWidth="1"/>
    <col min="11277" max="11520" width="11.44140625" style="244"/>
    <col min="11521" max="11521" width="7.109375" style="244" customWidth="1"/>
    <col min="11522" max="11522" width="26.109375" style="244" customWidth="1"/>
    <col min="11523" max="11523" width="17" style="244" customWidth="1"/>
    <col min="11524" max="11524" width="13.88671875" style="244" customWidth="1"/>
    <col min="11525" max="11525" width="13.109375" style="244" customWidth="1"/>
    <col min="11526" max="11526" width="13" style="244" customWidth="1"/>
    <col min="11527" max="11527" width="12.44140625" style="244" customWidth="1"/>
    <col min="11528" max="11528" width="10.5546875" style="244" customWidth="1"/>
    <col min="11529" max="11529" width="18" style="244" customWidth="1"/>
    <col min="11530" max="11530" width="10.109375" style="244" customWidth="1"/>
    <col min="11531" max="11531" width="15.109375" style="244" customWidth="1"/>
    <col min="11532" max="11532" width="13.109375" style="244" customWidth="1"/>
    <col min="11533" max="11776" width="11.44140625" style="244"/>
    <col min="11777" max="11777" width="7.109375" style="244" customWidth="1"/>
    <col min="11778" max="11778" width="26.109375" style="244" customWidth="1"/>
    <col min="11779" max="11779" width="17" style="244" customWidth="1"/>
    <col min="11780" max="11780" width="13.88671875" style="244" customWidth="1"/>
    <col min="11781" max="11781" width="13.109375" style="244" customWidth="1"/>
    <col min="11782" max="11782" width="13" style="244" customWidth="1"/>
    <col min="11783" max="11783" width="12.44140625" style="244" customWidth="1"/>
    <col min="11784" max="11784" width="10.5546875" style="244" customWidth="1"/>
    <col min="11785" max="11785" width="18" style="244" customWidth="1"/>
    <col min="11786" max="11786" width="10.109375" style="244" customWidth="1"/>
    <col min="11787" max="11787" width="15.109375" style="244" customWidth="1"/>
    <col min="11788" max="11788" width="13.109375" style="244" customWidth="1"/>
    <col min="11789" max="12032" width="11.44140625" style="244"/>
    <col min="12033" max="12033" width="7.109375" style="244" customWidth="1"/>
    <col min="12034" max="12034" width="26.109375" style="244" customWidth="1"/>
    <col min="12035" max="12035" width="17" style="244" customWidth="1"/>
    <col min="12036" max="12036" width="13.88671875" style="244" customWidth="1"/>
    <col min="12037" max="12037" width="13.109375" style="244" customWidth="1"/>
    <col min="12038" max="12038" width="13" style="244" customWidth="1"/>
    <col min="12039" max="12039" width="12.44140625" style="244" customWidth="1"/>
    <col min="12040" max="12040" width="10.5546875" style="244" customWidth="1"/>
    <col min="12041" max="12041" width="18" style="244" customWidth="1"/>
    <col min="12042" max="12042" width="10.109375" style="244" customWidth="1"/>
    <col min="12043" max="12043" width="15.109375" style="244" customWidth="1"/>
    <col min="12044" max="12044" width="13.109375" style="244" customWidth="1"/>
    <col min="12045" max="12288" width="11.44140625" style="244"/>
    <col min="12289" max="12289" width="7.109375" style="244" customWidth="1"/>
    <col min="12290" max="12290" width="26.109375" style="244" customWidth="1"/>
    <col min="12291" max="12291" width="17" style="244" customWidth="1"/>
    <col min="12292" max="12292" width="13.88671875" style="244" customWidth="1"/>
    <col min="12293" max="12293" width="13.109375" style="244" customWidth="1"/>
    <col min="12294" max="12294" width="13" style="244" customWidth="1"/>
    <col min="12295" max="12295" width="12.44140625" style="244" customWidth="1"/>
    <col min="12296" max="12296" width="10.5546875" style="244" customWidth="1"/>
    <col min="12297" max="12297" width="18" style="244" customWidth="1"/>
    <col min="12298" max="12298" width="10.109375" style="244" customWidth="1"/>
    <col min="12299" max="12299" width="15.109375" style="244" customWidth="1"/>
    <col min="12300" max="12300" width="13.109375" style="244" customWidth="1"/>
    <col min="12301" max="12544" width="11.44140625" style="244"/>
    <col min="12545" max="12545" width="7.109375" style="244" customWidth="1"/>
    <col min="12546" max="12546" width="26.109375" style="244" customWidth="1"/>
    <col min="12547" max="12547" width="17" style="244" customWidth="1"/>
    <col min="12548" max="12548" width="13.88671875" style="244" customWidth="1"/>
    <col min="12549" max="12549" width="13.109375" style="244" customWidth="1"/>
    <col min="12550" max="12550" width="13" style="244" customWidth="1"/>
    <col min="12551" max="12551" width="12.44140625" style="244" customWidth="1"/>
    <col min="12552" max="12552" width="10.5546875" style="244" customWidth="1"/>
    <col min="12553" max="12553" width="18" style="244" customWidth="1"/>
    <col min="12554" max="12554" width="10.109375" style="244" customWidth="1"/>
    <col min="12555" max="12555" width="15.109375" style="244" customWidth="1"/>
    <col min="12556" max="12556" width="13.109375" style="244" customWidth="1"/>
    <col min="12557" max="12800" width="11.44140625" style="244"/>
    <col min="12801" max="12801" width="7.109375" style="244" customWidth="1"/>
    <col min="12802" max="12802" width="26.109375" style="244" customWidth="1"/>
    <col min="12803" max="12803" width="17" style="244" customWidth="1"/>
    <col min="12804" max="12804" width="13.88671875" style="244" customWidth="1"/>
    <col min="12805" max="12805" width="13.109375" style="244" customWidth="1"/>
    <col min="12806" max="12806" width="13" style="244" customWidth="1"/>
    <col min="12807" max="12807" width="12.44140625" style="244" customWidth="1"/>
    <col min="12808" max="12808" width="10.5546875" style="244" customWidth="1"/>
    <col min="12809" max="12809" width="18" style="244" customWidth="1"/>
    <col min="12810" max="12810" width="10.109375" style="244" customWidth="1"/>
    <col min="12811" max="12811" width="15.109375" style="244" customWidth="1"/>
    <col min="12812" max="12812" width="13.109375" style="244" customWidth="1"/>
    <col min="12813" max="13056" width="11.44140625" style="244"/>
    <col min="13057" max="13057" width="7.109375" style="244" customWidth="1"/>
    <col min="13058" max="13058" width="26.109375" style="244" customWidth="1"/>
    <col min="13059" max="13059" width="17" style="244" customWidth="1"/>
    <col min="13060" max="13060" width="13.88671875" style="244" customWidth="1"/>
    <col min="13061" max="13061" width="13.109375" style="244" customWidth="1"/>
    <col min="13062" max="13062" width="13" style="244" customWidth="1"/>
    <col min="13063" max="13063" width="12.44140625" style="244" customWidth="1"/>
    <col min="13064" max="13064" width="10.5546875" style="244" customWidth="1"/>
    <col min="13065" max="13065" width="18" style="244" customWidth="1"/>
    <col min="13066" max="13066" width="10.109375" style="244" customWidth="1"/>
    <col min="13067" max="13067" width="15.109375" style="244" customWidth="1"/>
    <col min="13068" max="13068" width="13.109375" style="244" customWidth="1"/>
    <col min="13069" max="13312" width="11.44140625" style="244"/>
    <col min="13313" max="13313" width="7.109375" style="244" customWidth="1"/>
    <col min="13314" max="13314" width="26.109375" style="244" customWidth="1"/>
    <col min="13315" max="13315" width="17" style="244" customWidth="1"/>
    <col min="13316" max="13316" width="13.88671875" style="244" customWidth="1"/>
    <col min="13317" max="13317" width="13.109375" style="244" customWidth="1"/>
    <col min="13318" max="13318" width="13" style="244" customWidth="1"/>
    <col min="13319" max="13319" width="12.44140625" style="244" customWidth="1"/>
    <col min="13320" max="13320" width="10.5546875" style="244" customWidth="1"/>
    <col min="13321" max="13321" width="18" style="244" customWidth="1"/>
    <col min="13322" max="13322" width="10.109375" style="244" customWidth="1"/>
    <col min="13323" max="13323" width="15.109375" style="244" customWidth="1"/>
    <col min="13324" max="13324" width="13.109375" style="244" customWidth="1"/>
    <col min="13325" max="13568" width="11.44140625" style="244"/>
    <col min="13569" max="13569" width="7.109375" style="244" customWidth="1"/>
    <col min="13570" max="13570" width="26.109375" style="244" customWidth="1"/>
    <col min="13571" max="13571" width="17" style="244" customWidth="1"/>
    <col min="13572" max="13572" width="13.88671875" style="244" customWidth="1"/>
    <col min="13573" max="13573" width="13.109375" style="244" customWidth="1"/>
    <col min="13574" max="13574" width="13" style="244" customWidth="1"/>
    <col min="13575" max="13575" width="12.44140625" style="244" customWidth="1"/>
    <col min="13576" max="13576" width="10.5546875" style="244" customWidth="1"/>
    <col min="13577" max="13577" width="18" style="244" customWidth="1"/>
    <col min="13578" max="13578" width="10.109375" style="244" customWidth="1"/>
    <col min="13579" max="13579" width="15.109375" style="244" customWidth="1"/>
    <col min="13580" max="13580" width="13.109375" style="244" customWidth="1"/>
    <col min="13581" max="13824" width="11.44140625" style="244"/>
    <col min="13825" max="13825" width="7.109375" style="244" customWidth="1"/>
    <col min="13826" max="13826" width="26.109375" style="244" customWidth="1"/>
    <col min="13827" max="13827" width="17" style="244" customWidth="1"/>
    <col min="13828" max="13828" width="13.88671875" style="244" customWidth="1"/>
    <col min="13829" max="13829" width="13.109375" style="244" customWidth="1"/>
    <col min="13830" max="13830" width="13" style="244" customWidth="1"/>
    <col min="13831" max="13831" width="12.44140625" style="244" customWidth="1"/>
    <col min="13832" max="13832" width="10.5546875" style="244" customWidth="1"/>
    <col min="13833" max="13833" width="18" style="244" customWidth="1"/>
    <col min="13834" max="13834" width="10.109375" style="244" customWidth="1"/>
    <col min="13835" max="13835" width="15.109375" style="244" customWidth="1"/>
    <col min="13836" max="13836" width="13.109375" style="244" customWidth="1"/>
    <col min="13837" max="14080" width="11.44140625" style="244"/>
    <col min="14081" max="14081" width="7.109375" style="244" customWidth="1"/>
    <col min="14082" max="14082" width="26.109375" style="244" customWidth="1"/>
    <col min="14083" max="14083" width="17" style="244" customWidth="1"/>
    <col min="14084" max="14084" width="13.88671875" style="244" customWidth="1"/>
    <col min="14085" max="14085" width="13.109375" style="244" customWidth="1"/>
    <col min="14086" max="14086" width="13" style="244" customWidth="1"/>
    <col min="14087" max="14087" width="12.44140625" style="244" customWidth="1"/>
    <col min="14088" max="14088" width="10.5546875" style="244" customWidth="1"/>
    <col min="14089" max="14089" width="18" style="244" customWidth="1"/>
    <col min="14090" max="14090" width="10.109375" style="244" customWidth="1"/>
    <col min="14091" max="14091" width="15.109375" style="244" customWidth="1"/>
    <col min="14092" max="14092" width="13.109375" style="244" customWidth="1"/>
    <col min="14093" max="14336" width="11.44140625" style="244"/>
    <col min="14337" max="14337" width="7.109375" style="244" customWidth="1"/>
    <col min="14338" max="14338" width="26.109375" style="244" customWidth="1"/>
    <col min="14339" max="14339" width="17" style="244" customWidth="1"/>
    <col min="14340" max="14340" width="13.88671875" style="244" customWidth="1"/>
    <col min="14341" max="14341" width="13.109375" style="244" customWidth="1"/>
    <col min="14342" max="14342" width="13" style="244" customWidth="1"/>
    <col min="14343" max="14343" width="12.44140625" style="244" customWidth="1"/>
    <col min="14344" max="14344" width="10.5546875" style="244" customWidth="1"/>
    <col min="14345" max="14345" width="18" style="244" customWidth="1"/>
    <col min="14346" max="14346" width="10.109375" style="244" customWidth="1"/>
    <col min="14347" max="14347" width="15.109375" style="244" customWidth="1"/>
    <col min="14348" max="14348" width="13.109375" style="244" customWidth="1"/>
    <col min="14349" max="14592" width="11.44140625" style="244"/>
    <col min="14593" max="14593" width="7.109375" style="244" customWidth="1"/>
    <col min="14594" max="14594" width="26.109375" style="244" customWidth="1"/>
    <col min="14595" max="14595" width="17" style="244" customWidth="1"/>
    <col min="14596" max="14596" width="13.88671875" style="244" customWidth="1"/>
    <col min="14597" max="14597" width="13.109375" style="244" customWidth="1"/>
    <col min="14598" max="14598" width="13" style="244" customWidth="1"/>
    <col min="14599" max="14599" width="12.44140625" style="244" customWidth="1"/>
    <col min="14600" max="14600" width="10.5546875" style="244" customWidth="1"/>
    <col min="14601" max="14601" width="18" style="244" customWidth="1"/>
    <col min="14602" max="14602" width="10.109375" style="244" customWidth="1"/>
    <col min="14603" max="14603" width="15.109375" style="244" customWidth="1"/>
    <col min="14604" max="14604" width="13.109375" style="244" customWidth="1"/>
    <col min="14605" max="14848" width="11.44140625" style="244"/>
    <col min="14849" max="14849" width="7.109375" style="244" customWidth="1"/>
    <col min="14850" max="14850" width="26.109375" style="244" customWidth="1"/>
    <col min="14851" max="14851" width="17" style="244" customWidth="1"/>
    <col min="14852" max="14852" width="13.88671875" style="244" customWidth="1"/>
    <col min="14853" max="14853" width="13.109375" style="244" customWidth="1"/>
    <col min="14854" max="14854" width="13" style="244" customWidth="1"/>
    <col min="14855" max="14855" width="12.44140625" style="244" customWidth="1"/>
    <col min="14856" max="14856" width="10.5546875" style="244" customWidth="1"/>
    <col min="14857" max="14857" width="18" style="244" customWidth="1"/>
    <col min="14858" max="14858" width="10.109375" style="244" customWidth="1"/>
    <col min="14859" max="14859" width="15.109375" style="244" customWidth="1"/>
    <col min="14860" max="14860" width="13.109375" style="244" customWidth="1"/>
    <col min="14861" max="15104" width="11.44140625" style="244"/>
    <col min="15105" max="15105" width="7.109375" style="244" customWidth="1"/>
    <col min="15106" max="15106" width="26.109375" style="244" customWidth="1"/>
    <col min="15107" max="15107" width="17" style="244" customWidth="1"/>
    <col min="15108" max="15108" width="13.88671875" style="244" customWidth="1"/>
    <col min="15109" max="15109" width="13.109375" style="244" customWidth="1"/>
    <col min="15110" max="15110" width="13" style="244" customWidth="1"/>
    <col min="15111" max="15111" width="12.44140625" style="244" customWidth="1"/>
    <col min="15112" max="15112" width="10.5546875" style="244" customWidth="1"/>
    <col min="15113" max="15113" width="18" style="244" customWidth="1"/>
    <col min="15114" max="15114" width="10.109375" style="244" customWidth="1"/>
    <col min="15115" max="15115" width="15.109375" style="244" customWidth="1"/>
    <col min="15116" max="15116" width="13.109375" style="244" customWidth="1"/>
    <col min="15117" max="15360" width="11.44140625" style="244"/>
    <col min="15361" max="15361" width="7.109375" style="244" customWidth="1"/>
    <col min="15362" max="15362" width="26.109375" style="244" customWidth="1"/>
    <col min="15363" max="15363" width="17" style="244" customWidth="1"/>
    <col min="15364" max="15364" width="13.88671875" style="244" customWidth="1"/>
    <col min="15365" max="15365" width="13.109375" style="244" customWidth="1"/>
    <col min="15366" max="15366" width="13" style="244" customWidth="1"/>
    <col min="15367" max="15367" width="12.44140625" style="244" customWidth="1"/>
    <col min="15368" max="15368" width="10.5546875" style="244" customWidth="1"/>
    <col min="15369" max="15369" width="18" style="244" customWidth="1"/>
    <col min="15370" max="15370" width="10.109375" style="244" customWidth="1"/>
    <col min="15371" max="15371" width="15.109375" style="244" customWidth="1"/>
    <col min="15372" max="15372" width="13.109375" style="244" customWidth="1"/>
    <col min="15373" max="15616" width="11.44140625" style="244"/>
    <col min="15617" max="15617" width="7.109375" style="244" customWidth="1"/>
    <col min="15618" max="15618" width="26.109375" style="244" customWidth="1"/>
    <col min="15619" max="15619" width="17" style="244" customWidth="1"/>
    <col min="15620" max="15620" width="13.88671875" style="244" customWidth="1"/>
    <col min="15621" max="15621" width="13.109375" style="244" customWidth="1"/>
    <col min="15622" max="15622" width="13" style="244" customWidth="1"/>
    <col min="15623" max="15623" width="12.44140625" style="244" customWidth="1"/>
    <col min="15624" max="15624" width="10.5546875" style="244" customWidth="1"/>
    <col min="15625" max="15625" width="18" style="244" customWidth="1"/>
    <col min="15626" max="15626" width="10.109375" style="244" customWidth="1"/>
    <col min="15627" max="15627" width="15.109375" style="244" customWidth="1"/>
    <col min="15628" max="15628" width="13.109375" style="244" customWidth="1"/>
    <col min="15629" max="15872" width="11.44140625" style="244"/>
    <col min="15873" max="15873" width="7.109375" style="244" customWidth="1"/>
    <col min="15874" max="15874" width="26.109375" style="244" customWidth="1"/>
    <col min="15875" max="15875" width="17" style="244" customWidth="1"/>
    <col min="15876" max="15876" width="13.88671875" style="244" customWidth="1"/>
    <col min="15877" max="15877" width="13.109375" style="244" customWidth="1"/>
    <col min="15878" max="15878" width="13" style="244" customWidth="1"/>
    <col min="15879" max="15879" width="12.44140625" style="244" customWidth="1"/>
    <col min="15880" max="15880" width="10.5546875" style="244" customWidth="1"/>
    <col min="15881" max="15881" width="18" style="244" customWidth="1"/>
    <col min="15882" max="15882" width="10.109375" style="244" customWidth="1"/>
    <col min="15883" max="15883" width="15.109375" style="244" customWidth="1"/>
    <col min="15884" max="15884" width="13.109375" style="244" customWidth="1"/>
    <col min="15885" max="16128" width="11.44140625" style="244"/>
    <col min="16129" max="16129" width="7.109375" style="244" customWidth="1"/>
    <col min="16130" max="16130" width="26.109375" style="244" customWidth="1"/>
    <col min="16131" max="16131" width="17" style="244" customWidth="1"/>
    <col min="16132" max="16132" width="13.88671875" style="244" customWidth="1"/>
    <col min="16133" max="16133" width="13.109375" style="244" customWidth="1"/>
    <col min="16134" max="16134" width="13" style="244" customWidth="1"/>
    <col min="16135" max="16135" width="12.44140625" style="244" customWidth="1"/>
    <col min="16136" max="16136" width="10.5546875" style="244" customWidth="1"/>
    <col min="16137" max="16137" width="18" style="244" customWidth="1"/>
    <col min="16138" max="16138" width="10.109375" style="244" customWidth="1"/>
    <col min="16139" max="16139" width="15.109375" style="244" customWidth="1"/>
    <col min="16140" max="16140" width="13.109375" style="244" customWidth="1"/>
    <col min="16141" max="16384" width="11.44140625" style="244"/>
  </cols>
  <sheetData>
    <row r="1" spans="1:12">
      <c r="A1" s="14" t="s">
        <v>1341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2">
      <c r="B2" s="248"/>
    </row>
    <row r="3" spans="1:12" ht="14.4" thickBot="1">
      <c r="B3" s="435" t="s">
        <v>1342</v>
      </c>
      <c r="C3" s="436"/>
      <c r="D3" s="436"/>
      <c r="E3" s="436"/>
      <c r="F3" s="436"/>
      <c r="J3" s="229"/>
    </row>
    <row r="4" spans="1:12" ht="27.75" customHeight="1" thickBot="1">
      <c r="A4" s="205" t="s">
        <v>1343</v>
      </c>
      <c r="B4" s="206" t="s">
        <v>1344</v>
      </c>
      <c r="C4" s="206" t="s">
        <v>1345</v>
      </c>
      <c r="D4" s="213" t="s">
        <v>1346</v>
      </c>
      <c r="E4" s="206" t="s">
        <v>1347</v>
      </c>
      <c r="F4" s="206" t="s">
        <v>1348</v>
      </c>
      <c r="G4" s="205" t="s">
        <v>1349</v>
      </c>
      <c r="H4" s="206" t="s">
        <v>1350</v>
      </c>
      <c r="I4" s="206" t="s">
        <v>1351</v>
      </c>
      <c r="J4" s="206" t="s">
        <v>1352</v>
      </c>
      <c r="K4" s="206" t="s">
        <v>1353</v>
      </c>
      <c r="L4" s="206" t="s">
        <v>1354</v>
      </c>
    </row>
    <row r="5" spans="1:12" ht="14.4" thickBot="1">
      <c r="A5" s="210">
        <v>1</v>
      </c>
      <c r="B5" s="211" t="s">
        <v>1355</v>
      </c>
      <c r="C5" s="211" t="s">
        <v>1356</v>
      </c>
      <c r="D5" s="214">
        <v>41996</v>
      </c>
      <c r="E5" s="211" t="s">
        <v>1357</v>
      </c>
      <c r="F5" s="211" t="s">
        <v>1358</v>
      </c>
      <c r="G5" s="210" t="s">
        <v>945</v>
      </c>
      <c r="H5" s="211">
        <v>40</v>
      </c>
      <c r="I5" s="211" t="s">
        <v>1359</v>
      </c>
      <c r="J5" s="211"/>
      <c r="K5" s="211"/>
      <c r="L5" s="211"/>
    </row>
    <row r="6" spans="1:12" ht="28.2" thickBot="1">
      <c r="A6" s="210">
        <v>2</v>
      </c>
      <c r="B6" s="211" t="s">
        <v>1360</v>
      </c>
      <c r="C6" s="211" t="s">
        <v>1361</v>
      </c>
      <c r="D6" s="214">
        <v>41996</v>
      </c>
      <c r="E6" s="211" t="s">
        <v>1357</v>
      </c>
      <c r="F6" s="211" t="s">
        <v>1362</v>
      </c>
      <c r="G6" s="210" t="s">
        <v>945</v>
      </c>
      <c r="H6" s="211">
        <v>20</v>
      </c>
      <c r="I6" s="211" t="s">
        <v>1363</v>
      </c>
      <c r="J6" s="211">
        <v>20</v>
      </c>
      <c r="K6" s="211"/>
      <c r="L6" s="211"/>
    </row>
    <row r="7" spans="1:12" ht="14.4" thickBot="1">
      <c r="A7" s="210">
        <v>3</v>
      </c>
      <c r="B7" s="211" t="s">
        <v>1364</v>
      </c>
      <c r="C7" s="211" t="s">
        <v>1365</v>
      </c>
      <c r="D7" s="214">
        <v>42025</v>
      </c>
      <c r="E7" s="211" t="s">
        <v>1357</v>
      </c>
      <c r="F7" s="211" t="s">
        <v>1366</v>
      </c>
      <c r="G7" s="210" t="s">
        <v>1367</v>
      </c>
      <c r="H7" s="211">
        <v>100</v>
      </c>
      <c r="I7" s="211" t="s">
        <v>1359</v>
      </c>
      <c r="J7" s="211"/>
      <c r="K7" s="211"/>
      <c r="L7" s="211"/>
    </row>
    <row r="8" spans="1:12" ht="28.2" thickBot="1">
      <c r="A8" s="210">
        <v>4</v>
      </c>
      <c r="B8" s="211" t="s">
        <v>1368</v>
      </c>
      <c r="C8" s="211" t="s">
        <v>1369</v>
      </c>
      <c r="D8" s="214">
        <v>42054</v>
      </c>
      <c r="E8" s="211" t="s">
        <v>1357</v>
      </c>
      <c r="F8" s="211" t="s">
        <v>1370</v>
      </c>
      <c r="G8" s="210" t="s">
        <v>860</v>
      </c>
      <c r="H8" s="211">
        <v>100</v>
      </c>
      <c r="I8" s="211"/>
      <c r="J8" s="211"/>
      <c r="K8" s="211"/>
      <c r="L8" s="211"/>
    </row>
    <row r="9" spans="1:12" ht="14.4" thickBot="1">
      <c r="A9" s="210">
        <v>5</v>
      </c>
      <c r="B9" s="211" t="s">
        <v>1364</v>
      </c>
      <c r="C9" s="211" t="s">
        <v>1371</v>
      </c>
      <c r="D9" s="214">
        <v>42054</v>
      </c>
      <c r="E9" s="211" t="s">
        <v>1357</v>
      </c>
      <c r="F9" s="211" t="s">
        <v>1372</v>
      </c>
      <c r="G9" s="210" t="s">
        <v>1373</v>
      </c>
      <c r="H9" s="211">
        <v>45</v>
      </c>
      <c r="I9" s="211" t="s">
        <v>1359</v>
      </c>
      <c r="J9" s="211"/>
      <c r="K9" s="211"/>
      <c r="L9" s="211"/>
    </row>
    <row r="10" spans="1:12" ht="28.2" thickBot="1">
      <c r="A10" s="210">
        <v>6</v>
      </c>
      <c r="B10" s="211" t="s">
        <v>1374</v>
      </c>
      <c r="C10" s="211" t="s">
        <v>1375</v>
      </c>
      <c r="D10" s="214">
        <v>42054</v>
      </c>
      <c r="E10" s="211" t="s">
        <v>1357</v>
      </c>
      <c r="F10" s="211" t="s">
        <v>1376</v>
      </c>
      <c r="G10" s="210" t="s">
        <v>1373</v>
      </c>
      <c r="H10" s="211">
        <v>70</v>
      </c>
      <c r="I10" s="211" t="s">
        <v>1377</v>
      </c>
      <c r="J10" s="211">
        <v>70</v>
      </c>
      <c r="K10" s="211"/>
      <c r="L10" s="211"/>
    </row>
    <row r="11" spans="1:12" ht="28.2" thickBot="1">
      <c r="A11" s="210">
        <v>7</v>
      </c>
      <c r="B11" s="211" t="s">
        <v>1378</v>
      </c>
      <c r="C11" s="211" t="s">
        <v>1379</v>
      </c>
      <c r="D11" s="214">
        <v>42082</v>
      </c>
      <c r="E11" s="211" t="s">
        <v>1357</v>
      </c>
      <c r="F11" s="211" t="s">
        <v>1380</v>
      </c>
      <c r="G11" s="210" t="s">
        <v>1381</v>
      </c>
      <c r="H11" s="211">
        <v>30</v>
      </c>
      <c r="I11" s="211" t="s">
        <v>1382</v>
      </c>
      <c r="J11" s="211">
        <v>30</v>
      </c>
      <c r="K11" s="211" t="s">
        <v>1383</v>
      </c>
      <c r="L11" s="211"/>
    </row>
    <row r="12" spans="1:12" ht="30" customHeight="1" thickBot="1">
      <c r="A12" s="210">
        <v>8</v>
      </c>
      <c r="B12" s="211" t="s">
        <v>1384</v>
      </c>
      <c r="C12" s="211" t="s">
        <v>1385</v>
      </c>
      <c r="D12" s="214">
        <v>42090</v>
      </c>
      <c r="E12" s="211" t="s">
        <v>1357</v>
      </c>
      <c r="F12" s="211" t="s">
        <v>1386</v>
      </c>
      <c r="G12" s="210" t="s">
        <v>901</v>
      </c>
      <c r="H12" s="211">
        <v>78</v>
      </c>
      <c r="I12" s="211" t="s">
        <v>1387</v>
      </c>
      <c r="J12" s="211">
        <v>78</v>
      </c>
      <c r="K12" s="211" t="s">
        <v>1359</v>
      </c>
      <c r="L12" s="211"/>
    </row>
    <row r="13" spans="1:12" ht="108" customHeight="1" thickBot="1">
      <c r="A13" s="210">
        <v>9</v>
      </c>
      <c r="B13" s="211" t="s">
        <v>1388</v>
      </c>
      <c r="C13" s="211" t="s">
        <v>1389</v>
      </c>
      <c r="D13" s="214">
        <v>42097</v>
      </c>
      <c r="E13" s="211" t="s">
        <v>1357</v>
      </c>
      <c r="F13" s="211" t="s">
        <v>1390</v>
      </c>
      <c r="G13" s="210" t="s">
        <v>945</v>
      </c>
      <c r="H13" s="211">
        <v>62.5</v>
      </c>
      <c r="I13" s="211" t="s">
        <v>1391</v>
      </c>
      <c r="J13" s="211">
        <v>62.5</v>
      </c>
      <c r="K13" s="211" t="s">
        <v>1392</v>
      </c>
      <c r="L13" s="211" t="s">
        <v>1393</v>
      </c>
    </row>
    <row r="14" spans="1:12" ht="116.4" customHeight="1" thickBot="1">
      <c r="A14" s="210">
        <v>10</v>
      </c>
      <c r="B14" s="211" t="s">
        <v>1394</v>
      </c>
      <c r="C14" s="211" t="s">
        <v>1395</v>
      </c>
      <c r="D14" s="214">
        <v>42097</v>
      </c>
      <c r="E14" s="211" t="s">
        <v>1357</v>
      </c>
      <c r="F14" s="211" t="s">
        <v>1396</v>
      </c>
      <c r="G14" s="210" t="s">
        <v>1381</v>
      </c>
      <c r="H14" s="211">
        <v>16</v>
      </c>
      <c r="I14" s="211" t="s">
        <v>1397</v>
      </c>
      <c r="J14" s="211">
        <v>16.8</v>
      </c>
      <c r="K14" s="211" t="s">
        <v>1398</v>
      </c>
      <c r="L14" s="211">
        <v>16.8</v>
      </c>
    </row>
    <row r="15" spans="1:12" ht="28.2" thickBot="1">
      <c r="A15" s="210">
        <v>11</v>
      </c>
      <c r="B15" s="211" t="s">
        <v>1399</v>
      </c>
      <c r="C15" s="211" t="s">
        <v>1400</v>
      </c>
      <c r="D15" s="214">
        <v>42123</v>
      </c>
      <c r="E15" s="211" t="s">
        <v>1357</v>
      </c>
      <c r="F15" s="211" t="s">
        <v>1401</v>
      </c>
      <c r="G15" s="210" t="s">
        <v>945</v>
      </c>
      <c r="H15" s="211">
        <v>100</v>
      </c>
      <c r="I15" s="211" t="s">
        <v>1402</v>
      </c>
      <c r="J15" s="211">
        <v>100</v>
      </c>
      <c r="K15" s="211"/>
      <c r="L15" s="211"/>
    </row>
    <row r="16" spans="1:12" ht="28.2" thickBot="1">
      <c r="A16" s="210">
        <v>12</v>
      </c>
      <c r="B16" s="211" t="s">
        <v>1403</v>
      </c>
      <c r="C16" s="211" t="s">
        <v>1404</v>
      </c>
      <c r="D16" s="214">
        <v>42107</v>
      </c>
      <c r="E16" s="211" t="s">
        <v>1357</v>
      </c>
      <c r="F16" s="211" t="s">
        <v>1405</v>
      </c>
      <c r="G16" s="210" t="s">
        <v>860</v>
      </c>
      <c r="H16" s="211">
        <v>100</v>
      </c>
      <c r="I16" s="211" t="s">
        <v>1406</v>
      </c>
      <c r="J16" s="211">
        <v>100</v>
      </c>
      <c r="K16" s="211" t="s">
        <v>1359</v>
      </c>
      <c r="L16" s="211"/>
    </row>
    <row r="17" spans="1:12" ht="42" thickBot="1">
      <c r="A17" s="210">
        <v>13</v>
      </c>
      <c r="B17" s="211" t="s">
        <v>1407</v>
      </c>
      <c r="C17" s="211" t="s">
        <v>1408</v>
      </c>
      <c r="D17" s="214">
        <v>42107</v>
      </c>
      <c r="E17" s="211" t="s">
        <v>1357</v>
      </c>
      <c r="F17" s="211" t="s">
        <v>1409</v>
      </c>
      <c r="G17" s="210" t="s">
        <v>1381</v>
      </c>
      <c r="H17" s="211">
        <v>56.25</v>
      </c>
      <c r="I17" s="211" t="s">
        <v>1410</v>
      </c>
      <c r="J17" s="211">
        <v>56.25</v>
      </c>
      <c r="K17" s="211" t="s">
        <v>1411</v>
      </c>
      <c r="L17" s="211"/>
    </row>
    <row r="18" spans="1:12" ht="14.4" thickBot="1">
      <c r="A18" s="210">
        <v>14</v>
      </c>
      <c r="B18" s="211" t="s">
        <v>1412</v>
      </c>
      <c r="C18" s="211" t="s">
        <v>1413</v>
      </c>
      <c r="D18" s="214">
        <v>42111</v>
      </c>
      <c r="E18" s="211" t="s">
        <v>1357</v>
      </c>
      <c r="F18" s="211" t="s">
        <v>1414</v>
      </c>
      <c r="G18" s="210" t="s">
        <v>1373</v>
      </c>
      <c r="H18" s="211">
        <v>16</v>
      </c>
      <c r="I18" s="211"/>
      <c r="J18" s="211"/>
      <c r="K18" s="211"/>
      <c r="L18" s="211"/>
    </row>
    <row r="19" spans="1:12" ht="28.2" thickBot="1">
      <c r="A19" s="210">
        <v>15</v>
      </c>
      <c r="B19" s="211" t="s">
        <v>1415</v>
      </c>
      <c r="C19" s="211" t="s">
        <v>1416</v>
      </c>
      <c r="D19" s="214">
        <v>42118</v>
      </c>
      <c r="E19" s="211" t="s">
        <v>1357</v>
      </c>
      <c r="F19" s="211" t="s">
        <v>1417</v>
      </c>
      <c r="G19" s="210" t="s">
        <v>1373</v>
      </c>
      <c r="H19" s="211">
        <v>60</v>
      </c>
      <c r="I19" s="211" t="s">
        <v>1418</v>
      </c>
      <c r="J19" s="211">
        <v>60</v>
      </c>
      <c r="K19" s="211" t="s">
        <v>1359</v>
      </c>
      <c r="L19" s="211"/>
    </row>
    <row r="20" spans="1:12" ht="40.5" customHeight="1" thickBot="1">
      <c r="A20" s="210">
        <v>16</v>
      </c>
      <c r="B20" s="211" t="s">
        <v>1419</v>
      </c>
      <c r="C20" s="211" t="s">
        <v>1420</v>
      </c>
      <c r="D20" s="214">
        <v>42139</v>
      </c>
      <c r="E20" s="211" t="s">
        <v>1357</v>
      </c>
      <c r="F20" s="211" t="s">
        <v>1421</v>
      </c>
      <c r="G20" s="210" t="s">
        <v>860</v>
      </c>
      <c r="H20" s="211">
        <v>100</v>
      </c>
      <c r="I20" s="211" t="s">
        <v>1422</v>
      </c>
      <c r="J20" s="211">
        <v>100</v>
      </c>
      <c r="K20" s="211" t="s">
        <v>1423</v>
      </c>
      <c r="L20" s="211"/>
    </row>
    <row r="21" spans="1:12" ht="26.25" customHeight="1" thickBot="1">
      <c r="A21" s="210">
        <v>17</v>
      </c>
      <c r="B21" s="211" t="s">
        <v>1424</v>
      </c>
      <c r="C21" s="211" t="s">
        <v>1425</v>
      </c>
      <c r="D21" s="214">
        <v>42139</v>
      </c>
      <c r="E21" s="211" t="s">
        <v>1357</v>
      </c>
      <c r="F21" s="211" t="s">
        <v>1426</v>
      </c>
      <c r="G21" s="210" t="s">
        <v>1367</v>
      </c>
      <c r="H21" s="211">
        <v>92.5</v>
      </c>
      <c r="I21" s="211"/>
      <c r="J21" s="211"/>
      <c r="K21" s="211"/>
      <c r="L21" s="211"/>
    </row>
    <row r="22" spans="1:12" ht="26.25" customHeight="1" thickBot="1">
      <c r="A22" s="210">
        <v>18</v>
      </c>
      <c r="B22" s="211" t="s">
        <v>1427</v>
      </c>
      <c r="C22" s="211" t="s">
        <v>1428</v>
      </c>
      <c r="D22" s="214">
        <v>42139</v>
      </c>
      <c r="E22" s="211" t="s">
        <v>1357</v>
      </c>
      <c r="F22" s="211" t="s">
        <v>1429</v>
      </c>
      <c r="G22" s="210" t="s">
        <v>860</v>
      </c>
      <c r="H22" s="211">
        <v>100</v>
      </c>
      <c r="I22" s="211" t="s">
        <v>1359</v>
      </c>
      <c r="J22" s="211"/>
      <c r="K22" s="211" t="s">
        <v>1359</v>
      </c>
      <c r="L22" s="211"/>
    </row>
    <row r="23" spans="1:12" ht="26.25" customHeight="1" thickBot="1">
      <c r="A23" s="210">
        <v>19</v>
      </c>
      <c r="B23" s="211" t="s">
        <v>1430</v>
      </c>
      <c r="C23" s="211" t="s">
        <v>1431</v>
      </c>
      <c r="D23" s="214">
        <v>42139</v>
      </c>
      <c r="E23" s="211" t="s">
        <v>1357</v>
      </c>
      <c r="F23" s="211" t="s">
        <v>1432</v>
      </c>
      <c r="G23" s="210" t="s">
        <v>1367</v>
      </c>
      <c r="H23" s="211">
        <v>50</v>
      </c>
      <c r="I23" s="211"/>
      <c r="J23" s="211"/>
      <c r="K23" s="211"/>
      <c r="L23" s="211"/>
    </row>
    <row r="24" spans="1:12" ht="26.25" customHeight="1" thickBot="1">
      <c r="A24" s="210">
        <v>20</v>
      </c>
      <c r="B24" s="211" t="s">
        <v>1433</v>
      </c>
      <c r="C24" s="211" t="s">
        <v>1434</v>
      </c>
      <c r="D24" s="214">
        <v>42139</v>
      </c>
      <c r="E24" s="211" t="s">
        <v>1357</v>
      </c>
      <c r="F24" s="211" t="s">
        <v>1435</v>
      </c>
      <c r="G24" s="210" t="s">
        <v>1367</v>
      </c>
      <c r="H24" s="211">
        <v>50</v>
      </c>
      <c r="I24" s="211" t="s">
        <v>1436</v>
      </c>
      <c r="J24" s="211">
        <v>50</v>
      </c>
      <c r="K24" s="211" t="s">
        <v>1359</v>
      </c>
      <c r="L24" s="211"/>
    </row>
    <row r="25" spans="1:12" ht="28.2" thickBot="1">
      <c r="A25" s="210">
        <v>21</v>
      </c>
      <c r="B25" s="211" t="s">
        <v>1437</v>
      </c>
      <c r="C25" s="211" t="s">
        <v>1438</v>
      </c>
      <c r="D25" s="214">
        <v>42160</v>
      </c>
      <c r="E25" s="211" t="s">
        <v>1357</v>
      </c>
      <c r="F25" s="211" t="s">
        <v>1439</v>
      </c>
      <c r="G25" s="210" t="s">
        <v>1381</v>
      </c>
      <c r="H25" s="211">
        <v>52</v>
      </c>
      <c r="I25" s="211"/>
      <c r="J25" s="211"/>
      <c r="K25" s="211"/>
      <c r="L25" s="211"/>
    </row>
    <row r="26" spans="1:12" ht="42" thickBot="1">
      <c r="A26" s="210">
        <v>22</v>
      </c>
      <c r="B26" s="211" t="s">
        <v>1440</v>
      </c>
      <c r="C26" s="211" t="s">
        <v>1441</v>
      </c>
      <c r="D26" s="214">
        <v>42160</v>
      </c>
      <c r="E26" s="211" t="s">
        <v>1357</v>
      </c>
      <c r="F26" s="211" t="s">
        <v>1442</v>
      </c>
      <c r="G26" s="210" t="s">
        <v>945</v>
      </c>
      <c r="H26" s="211">
        <v>22</v>
      </c>
      <c r="I26" s="211" t="s">
        <v>1443</v>
      </c>
      <c r="J26" s="211">
        <v>22</v>
      </c>
      <c r="K26" s="211" t="s">
        <v>1444</v>
      </c>
      <c r="L26" s="211">
        <v>22</v>
      </c>
    </row>
    <row r="27" spans="1:12" ht="42" thickBot="1">
      <c r="A27" s="210">
        <v>23</v>
      </c>
      <c r="B27" s="211" t="s">
        <v>1445</v>
      </c>
      <c r="C27" s="211" t="s">
        <v>1446</v>
      </c>
      <c r="D27" s="214">
        <v>42166</v>
      </c>
      <c r="E27" s="211" t="s">
        <v>1357</v>
      </c>
      <c r="F27" s="211" t="s">
        <v>1447</v>
      </c>
      <c r="G27" s="210" t="s">
        <v>1381</v>
      </c>
      <c r="H27" s="211">
        <v>30</v>
      </c>
      <c r="I27" s="211" t="s">
        <v>1448</v>
      </c>
      <c r="J27" s="211">
        <v>30</v>
      </c>
      <c r="K27" s="211" t="s">
        <v>1449</v>
      </c>
      <c r="L27" s="211"/>
    </row>
    <row r="28" spans="1:12" ht="42" thickBot="1">
      <c r="A28" s="210">
        <v>24</v>
      </c>
      <c r="B28" s="211" t="s">
        <v>1445</v>
      </c>
      <c r="C28" s="211" t="s">
        <v>1450</v>
      </c>
      <c r="D28" s="214">
        <v>42166</v>
      </c>
      <c r="E28" s="211" t="s">
        <v>1357</v>
      </c>
      <c r="F28" s="211" t="s">
        <v>1451</v>
      </c>
      <c r="G28" s="210" t="s">
        <v>1381</v>
      </c>
      <c r="H28" s="211">
        <v>35</v>
      </c>
      <c r="I28" s="211" t="s">
        <v>1452</v>
      </c>
      <c r="J28" s="211">
        <v>35</v>
      </c>
      <c r="K28" s="211" t="s">
        <v>1453</v>
      </c>
      <c r="L28" s="211">
        <v>35</v>
      </c>
    </row>
    <row r="29" spans="1:12" ht="42" thickBot="1">
      <c r="A29" s="210">
        <v>25</v>
      </c>
      <c r="B29" s="211" t="s">
        <v>1454</v>
      </c>
      <c r="C29" s="211" t="s">
        <v>1455</v>
      </c>
      <c r="D29" s="214">
        <v>42170</v>
      </c>
      <c r="E29" s="211" t="s">
        <v>1357</v>
      </c>
      <c r="F29" s="211" t="s">
        <v>1456</v>
      </c>
      <c r="G29" s="210" t="s">
        <v>1381</v>
      </c>
      <c r="H29" s="211">
        <v>21.66</v>
      </c>
      <c r="I29" s="211" t="s">
        <v>1457</v>
      </c>
      <c r="J29" s="211">
        <v>21.66</v>
      </c>
      <c r="K29" s="211" t="s">
        <v>1458</v>
      </c>
      <c r="L29" s="211">
        <v>21.66</v>
      </c>
    </row>
    <row r="30" spans="1:12" ht="28.2" thickBot="1">
      <c r="A30" s="210">
        <v>26</v>
      </c>
      <c r="B30" s="211" t="s">
        <v>1445</v>
      </c>
      <c r="C30" s="211" t="s">
        <v>1446</v>
      </c>
      <c r="D30" s="214">
        <v>42170</v>
      </c>
      <c r="E30" s="211" t="s">
        <v>1357</v>
      </c>
      <c r="F30" s="211" t="s">
        <v>1459</v>
      </c>
      <c r="G30" s="210" t="s">
        <v>1381</v>
      </c>
      <c r="H30" s="211">
        <v>62</v>
      </c>
      <c r="I30" s="211" t="s">
        <v>1460</v>
      </c>
      <c r="J30" s="211">
        <v>62</v>
      </c>
      <c r="K30" s="211" t="s">
        <v>1359</v>
      </c>
      <c r="L30" s="211"/>
    </row>
    <row r="31" spans="1:12" ht="42" thickBot="1">
      <c r="A31" s="210">
        <v>27</v>
      </c>
      <c r="B31" s="211" t="s">
        <v>1461</v>
      </c>
      <c r="C31" s="211" t="s">
        <v>1462</v>
      </c>
      <c r="D31" s="214">
        <v>42170</v>
      </c>
      <c r="E31" s="211" t="s">
        <v>1357</v>
      </c>
      <c r="F31" s="211" t="s">
        <v>1463</v>
      </c>
      <c r="G31" s="210" t="s">
        <v>1367</v>
      </c>
      <c r="H31" s="211">
        <v>100</v>
      </c>
      <c r="I31" s="211" t="s">
        <v>1464</v>
      </c>
      <c r="J31" s="211">
        <v>100</v>
      </c>
      <c r="K31" s="211" t="s">
        <v>1465</v>
      </c>
      <c r="L31" s="211"/>
    </row>
    <row r="32" spans="1:12" ht="28.2" thickBot="1">
      <c r="A32" s="210">
        <v>28</v>
      </c>
      <c r="B32" s="211" t="s">
        <v>1466</v>
      </c>
      <c r="C32" s="211" t="s">
        <v>1467</v>
      </c>
      <c r="D32" s="214">
        <v>42180</v>
      </c>
      <c r="E32" s="211" t="s">
        <v>1357</v>
      </c>
      <c r="F32" s="211" t="s">
        <v>1468</v>
      </c>
      <c r="G32" s="210" t="s">
        <v>1373</v>
      </c>
      <c r="H32" s="211">
        <v>100</v>
      </c>
      <c r="I32" s="211" t="s">
        <v>1469</v>
      </c>
      <c r="J32" s="211">
        <v>100</v>
      </c>
      <c r="K32" s="211" t="s">
        <v>1359</v>
      </c>
      <c r="L32" s="211"/>
    </row>
    <row r="33" spans="1:12" ht="28.2" thickBot="1">
      <c r="A33" s="210">
        <v>29</v>
      </c>
      <c r="B33" s="211" t="s">
        <v>1470</v>
      </c>
      <c r="C33" s="211" t="s">
        <v>1471</v>
      </c>
      <c r="D33" s="214">
        <v>42180</v>
      </c>
      <c r="E33" s="211" t="s">
        <v>1357</v>
      </c>
      <c r="F33" s="211" t="s">
        <v>1472</v>
      </c>
      <c r="G33" s="210" t="s">
        <v>945</v>
      </c>
      <c r="H33" s="211">
        <v>100</v>
      </c>
      <c r="I33" s="211" t="s">
        <v>1473</v>
      </c>
      <c r="J33" s="211">
        <v>100</v>
      </c>
      <c r="K33" s="211"/>
      <c r="L33" s="211"/>
    </row>
    <row r="34" spans="1:12" ht="14.4" thickBot="1">
      <c r="A34" s="210">
        <v>30</v>
      </c>
      <c r="B34" s="211" t="s">
        <v>1474</v>
      </c>
      <c r="C34" s="211" t="s">
        <v>1475</v>
      </c>
      <c r="D34" s="214">
        <v>42186</v>
      </c>
      <c r="E34" s="211" t="s">
        <v>1357</v>
      </c>
      <c r="F34" s="211" t="s">
        <v>1476</v>
      </c>
      <c r="G34" s="210" t="s">
        <v>945</v>
      </c>
      <c r="H34" s="211">
        <v>99</v>
      </c>
      <c r="I34" s="211"/>
      <c r="J34" s="211"/>
      <c r="K34" s="211"/>
      <c r="L34" s="211"/>
    </row>
    <row r="35" spans="1:12" ht="14.4" thickBot="1">
      <c r="A35" s="210">
        <v>31</v>
      </c>
      <c r="B35" s="211" t="s">
        <v>1477</v>
      </c>
      <c r="C35" s="211" t="s">
        <v>1478</v>
      </c>
      <c r="D35" s="214">
        <v>42192</v>
      </c>
      <c r="E35" s="211" t="s">
        <v>1357</v>
      </c>
      <c r="F35" s="211" t="s">
        <v>1479</v>
      </c>
      <c r="G35" s="210" t="s">
        <v>945</v>
      </c>
      <c r="H35" s="211">
        <v>100</v>
      </c>
      <c r="I35" s="211"/>
      <c r="J35" s="211"/>
      <c r="K35" s="211"/>
      <c r="L35" s="211"/>
    </row>
    <row r="36" spans="1:12" ht="14.4" thickBot="1">
      <c r="A36" s="210">
        <v>32</v>
      </c>
      <c r="B36" s="211" t="s">
        <v>1480</v>
      </c>
      <c r="C36" s="211" t="s">
        <v>1481</v>
      </c>
      <c r="D36" s="214">
        <v>42193</v>
      </c>
      <c r="E36" s="211" t="s">
        <v>1357</v>
      </c>
      <c r="F36" s="211" t="s">
        <v>1482</v>
      </c>
      <c r="G36" s="210" t="s">
        <v>1381</v>
      </c>
      <c r="H36" s="211">
        <v>44</v>
      </c>
      <c r="I36" s="211" t="s">
        <v>1359</v>
      </c>
      <c r="J36" s="211"/>
      <c r="K36" s="211"/>
      <c r="L36" s="211"/>
    </row>
    <row r="37" spans="1:12" ht="28.2" thickBot="1">
      <c r="A37" s="210">
        <v>33</v>
      </c>
      <c r="B37" s="211" t="s">
        <v>1483</v>
      </c>
      <c r="C37" s="211" t="s">
        <v>1484</v>
      </c>
      <c r="D37" s="214">
        <v>42193</v>
      </c>
      <c r="E37" s="211" t="s">
        <v>1357</v>
      </c>
      <c r="F37" s="211" t="s">
        <v>1485</v>
      </c>
      <c r="G37" s="210" t="s">
        <v>1381</v>
      </c>
      <c r="H37" s="211">
        <v>85.54</v>
      </c>
      <c r="I37" s="211" t="s">
        <v>1486</v>
      </c>
      <c r="J37" s="211">
        <v>85.54</v>
      </c>
      <c r="K37" s="211" t="s">
        <v>1487</v>
      </c>
      <c r="L37" s="211"/>
    </row>
    <row r="38" spans="1:12" ht="42" thickBot="1">
      <c r="A38" s="210">
        <v>34</v>
      </c>
      <c r="B38" s="211" t="s">
        <v>1488</v>
      </c>
      <c r="C38" s="211" t="s">
        <v>1489</v>
      </c>
      <c r="D38" s="214">
        <v>42193</v>
      </c>
      <c r="E38" s="211" t="s">
        <v>1357</v>
      </c>
      <c r="F38" s="211" t="s">
        <v>1490</v>
      </c>
      <c r="G38" s="210" t="s">
        <v>945</v>
      </c>
      <c r="H38" s="211">
        <v>86.45</v>
      </c>
      <c r="I38" s="211" t="s">
        <v>1491</v>
      </c>
      <c r="J38" s="211">
        <v>86.45</v>
      </c>
      <c r="K38" s="211" t="s">
        <v>1492</v>
      </c>
      <c r="L38" s="211"/>
    </row>
    <row r="39" spans="1:12" ht="28.2" thickBot="1">
      <c r="A39" s="210">
        <v>35</v>
      </c>
      <c r="B39" s="211" t="s">
        <v>1493</v>
      </c>
      <c r="C39" s="211" t="s">
        <v>1494</v>
      </c>
      <c r="D39" s="214">
        <v>42193</v>
      </c>
      <c r="E39" s="211" t="s">
        <v>1357</v>
      </c>
      <c r="F39" s="211" t="s">
        <v>1495</v>
      </c>
      <c r="G39" s="210" t="s">
        <v>860</v>
      </c>
      <c r="H39" s="211">
        <v>32</v>
      </c>
      <c r="I39" s="211" t="s">
        <v>1496</v>
      </c>
      <c r="J39" s="211">
        <v>32</v>
      </c>
      <c r="K39" s="211"/>
      <c r="L39" s="211"/>
    </row>
    <row r="40" spans="1:12" ht="55.8" thickBot="1">
      <c r="A40" s="210">
        <v>36</v>
      </c>
      <c r="B40" s="211" t="s">
        <v>1497</v>
      </c>
      <c r="C40" s="211" t="s">
        <v>1498</v>
      </c>
      <c r="D40" s="214">
        <v>42216</v>
      </c>
      <c r="E40" s="211" t="s">
        <v>1357</v>
      </c>
      <c r="F40" s="211" t="s">
        <v>1499</v>
      </c>
      <c r="G40" s="210" t="s">
        <v>1381</v>
      </c>
      <c r="H40" s="211">
        <v>35</v>
      </c>
      <c r="I40" s="211" t="s">
        <v>1500</v>
      </c>
      <c r="J40" s="211">
        <v>35</v>
      </c>
      <c r="K40" s="211" t="s">
        <v>1359</v>
      </c>
      <c r="L40" s="211" t="s">
        <v>1501</v>
      </c>
    </row>
    <row r="41" spans="1:12" ht="28.2" thickBot="1">
      <c r="A41" s="210">
        <v>37</v>
      </c>
      <c r="B41" s="211" t="s">
        <v>1502</v>
      </c>
      <c r="C41" s="211" t="s">
        <v>1503</v>
      </c>
      <c r="D41" s="214">
        <v>42242</v>
      </c>
      <c r="E41" s="211" t="s">
        <v>1357</v>
      </c>
      <c r="F41" s="211" t="s">
        <v>1504</v>
      </c>
      <c r="G41" s="210" t="s">
        <v>1505</v>
      </c>
      <c r="H41" s="211">
        <v>49</v>
      </c>
      <c r="I41" s="211"/>
      <c r="J41" s="211"/>
      <c r="K41" s="211"/>
      <c r="L41" s="211"/>
    </row>
    <row r="42" spans="1:12" ht="28.2" thickBot="1">
      <c r="A42" s="210">
        <v>38</v>
      </c>
      <c r="B42" s="211" t="s">
        <v>1506</v>
      </c>
      <c r="C42" s="211" t="s">
        <v>1507</v>
      </c>
      <c r="D42" s="214">
        <v>42241</v>
      </c>
      <c r="E42" s="211" t="s">
        <v>1357</v>
      </c>
      <c r="F42" s="211" t="s">
        <v>1508</v>
      </c>
      <c r="G42" s="210" t="s">
        <v>901</v>
      </c>
      <c r="H42" s="211">
        <v>63.1</v>
      </c>
      <c r="I42" s="211" t="s">
        <v>1509</v>
      </c>
      <c r="J42" s="211">
        <v>63.1</v>
      </c>
      <c r="K42" s="211"/>
      <c r="L42" s="211"/>
    </row>
    <row r="43" spans="1:12" ht="14.4" thickBot="1">
      <c r="A43" s="210">
        <v>39</v>
      </c>
      <c r="B43" s="211" t="s">
        <v>1510</v>
      </c>
      <c r="C43" s="211" t="s">
        <v>1511</v>
      </c>
      <c r="D43" s="214">
        <v>42270</v>
      </c>
      <c r="E43" s="211" t="s">
        <v>1357</v>
      </c>
      <c r="F43" s="211" t="s">
        <v>1512</v>
      </c>
      <c r="G43" s="210" t="s">
        <v>945</v>
      </c>
      <c r="H43" s="211">
        <v>65</v>
      </c>
      <c r="I43" s="211"/>
      <c r="J43" s="211"/>
      <c r="K43" s="211"/>
      <c r="L43" s="211"/>
    </row>
    <row r="44" spans="1:12" ht="36.75" customHeight="1" thickBot="1">
      <c r="A44" s="210">
        <v>40</v>
      </c>
      <c r="B44" s="211" t="s">
        <v>1513</v>
      </c>
      <c r="C44" s="211" t="s">
        <v>1514</v>
      </c>
      <c r="D44" s="214">
        <v>42310</v>
      </c>
      <c r="E44" s="211" t="s">
        <v>1357</v>
      </c>
      <c r="F44" s="211" t="s">
        <v>1515</v>
      </c>
      <c r="G44" s="210" t="s">
        <v>1516</v>
      </c>
      <c r="H44" s="211">
        <v>33</v>
      </c>
      <c r="I44" s="211" t="s">
        <v>1517</v>
      </c>
      <c r="J44" s="211">
        <v>66</v>
      </c>
      <c r="K44" s="211" t="s">
        <v>1518</v>
      </c>
      <c r="L44" s="211">
        <v>66</v>
      </c>
    </row>
    <row r="45" spans="1:12" ht="42" thickBot="1">
      <c r="A45" s="210">
        <v>41</v>
      </c>
      <c r="B45" s="211" t="s">
        <v>1519</v>
      </c>
      <c r="C45" s="211" t="s">
        <v>1520</v>
      </c>
      <c r="D45" s="214">
        <v>42314</v>
      </c>
      <c r="E45" s="211" t="s">
        <v>1357</v>
      </c>
      <c r="F45" s="211" t="s">
        <v>1521</v>
      </c>
      <c r="G45" s="210" t="s">
        <v>1367</v>
      </c>
      <c r="H45" s="211">
        <v>42</v>
      </c>
      <c r="I45" s="211" t="s">
        <v>1522</v>
      </c>
      <c r="J45" s="211">
        <v>42</v>
      </c>
      <c r="K45" s="211" t="s">
        <v>1523</v>
      </c>
      <c r="L45" s="211" t="s">
        <v>1524</v>
      </c>
    </row>
    <row r="46" spans="1:12" ht="42" thickBot="1">
      <c r="A46" s="210">
        <v>42</v>
      </c>
      <c r="B46" s="211" t="s">
        <v>1525</v>
      </c>
      <c r="C46" s="211" t="s">
        <v>1526</v>
      </c>
      <c r="D46" s="214">
        <v>42318</v>
      </c>
      <c r="E46" s="211" t="s">
        <v>1357</v>
      </c>
      <c r="F46" s="211" t="s">
        <v>1527</v>
      </c>
      <c r="G46" s="210" t="s">
        <v>945</v>
      </c>
      <c r="H46" s="211">
        <v>70</v>
      </c>
      <c r="I46" s="211" t="s">
        <v>1528</v>
      </c>
      <c r="J46" s="211">
        <v>70</v>
      </c>
      <c r="K46" s="211" t="s">
        <v>1529</v>
      </c>
      <c r="L46" s="211"/>
    </row>
    <row r="47" spans="1:12" ht="28.2" thickBot="1">
      <c r="A47" s="210">
        <v>43</v>
      </c>
      <c r="B47" s="211" t="s">
        <v>1530</v>
      </c>
      <c r="C47" s="211" t="s">
        <v>1531</v>
      </c>
      <c r="D47" s="214">
        <v>42318</v>
      </c>
      <c r="E47" s="211" t="s">
        <v>1357</v>
      </c>
      <c r="F47" s="211" t="s">
        <v>1532</v>
      </c>
      <c r="G47" s="210" t="s">
        <v>1367</v>
      </c>
      <c r="H47" s="211">
        <v>40</v>
      </c>
      <c r="I47" s="211" t="s">
        <v>1533</v>
      </c>
      <c r="J47" s="211">
        <v>40</v>
      </c>
      <c r="K47" s="211" t="s">
        <v>1359</v>
      </c>
      <c r="L47" s="211"/>
    </row>
    <row r="48" spans="1:12" ht="28.2" thickBot="1">
      <c r="A48" s="210">
        <v>44</v>
      </c>
      <c r="B48" s="211" t="s">
        <v>1534</v>
      </c>
      <c r="C48" s="211" t="s">
        <v>1535</v>
      </c>
      <c r="D48" s="214">
        <v>42318</v>
      </c>
      <c r="E48" s="211" t="s">
        <v>1357</v>
      </c>
      <c r="F48" s="211" t="s">
        <v>1536</v>
      </c>
      <c r="G48" s="210" t="s">
        <v>1516</v>
      </c>
      <c r="H48" s="211">
        <v>75</v>
      </c>
      <c r="I48" s="211" t="s">
        <v>1537</v>
      </c>
      <c r="J48" s="211">
        <v>75</v>
      </c>
      <c r="K48" s="211" t="s">
        <v>1359</v>
      </c>
      <c r="L48" s="211"/>
    </row>
    <row r="49" spans="1:12" ht="28.2" thickBot="1">
      <c r="A49" s="210">
        <v>45</v>
      </c>
      <c r="B49" s="211" t="s">
        <v>1538</v>
      </c>
      <c r="C49" s="211" t="s">
        <v>1539</v>
      </c>
      <c r="D49" s="214">
        <v>42319</v>
      </c>
      <c r="E49" s="211" t="s">
        <v>1357</v>
      </c>
      <c r="F49" s="211" t="s">
        <v>1540</v>
      </c>
      <c r="G49" s="210" t="s">
        <v>1367</v>
      </c>
      <c r="H49" s="211">
        <v>48</v>
      </c>
      <c r="I49" s="211" t="s">
        <v>1541</v>
      </c>
      <c r="J49" s="211">
        <v>48</v>
      </c>
      <c r="K49" s="211" t="s">
        <v>1359</v>
      </c>
      <c r="L49" s="211"/>
    </row>
    <row r="50" spans="1:12" ht="42" thickBot="1">
      <c r="A50" s="210">
        <v>46</v>
      </c>
      <c r="B50" s="211" t="s">
        <v>1542</v>
      </c>
      <c r="C50" s="211" t="s">
        <v>1543</v>
      </c>
      <c r="D50" s="214">
        <v>42319</v>
      </c>
      <c r="E50" s="211" t="s">
        <v>1357</v>
      </c>
      <c r="F50" s="211" t="s">
        <v>1544</v>
      </c>
      <c r="G50" s="210" t="s">
        <v>945</v>
      </c>
      <c r="H50" s="211">
        <v>100</v>
      </c>
      <c r="I50" s="211" t="s">
        <v>1545</v>
      </c>
      <c r="J50" s="211">
        <v>100</v>
      </c>
      <c r="K50" s="211" t="s">
        <v>1546</v>
      </c>
      <c r="L50" s="211">
        <v>100</v>
      </c>
    </row>
    <row r="51" spans="1:12" ht="28.2" thickBot="1">
      <c r="A51" s="210">
        <v>47</v>
      </c>
      <c r="B51" s="211" t="s">
        <v>1538</v>
      </c>
      <c r="C51" s="211" t="s">
        <v>1547</v>
      </c>
      <c r="D51" s="214">
        <v>42319</v>
      </c>
      <c r="E51" s="211" t="s">
        <v>1357</v>
      </c>
      <c r="F51" s="211" t="s">
        <v>1548</v>
      </c>
      <c r="G51" s="210" t="s">
        <v>1367</v>
      </c>
      <c r="H51" s="211">
        <v>70</v>
      </c>
      <c r="I51" s="211" t="s">
        <v>1549</v>
      </c>
      <c r="J51" s="211">
        <v>70</v>
      </c>
      <c r="K51" s="211" t="s">
        <v>1359</v>
      </c>
      <c r="L51" s="211"/>
    </row>
    <row r="52" spans="1:12" ht="28.2" thickBot="1">
      <c r="A52" s="210">
        <v>48</v>
      </c>
      <c r="B52" s="211" t="s">
        <v>1550</v>
      </c>
      <c r="C52" s="211" t="s">
        <v>1551</v>
      </c>
      <c r="D52" s="214">
        <v>42361</v>
      </c>
      <c r="E52" s="211" t="s">
        <v>1357</v>
      </c>
      <c r="F52" s="211" t="s">
        <v>1552</v>
      </c>
      <c r="G52" s="210" t="s">
        <v>1516</v>
      </c>
      <c r="H52" s="211">
        <v>66.3</v>
      </c>
      <c r="I52" s="211" t="s">
        <v>1553</v>
      </c>
      <c r="J52" s="211">
        <v>66.3</v>
      </c>
      <c r="K52" s="211" t="s">
        <v>1359</v>
      </c>
      <c r="L52" s="211"/>
    </row>
    <row r="53" spans="1:12" ht="28.2" thickBot="1">
      <c r="A53" s="210">
        <v>49</v>
      </c>
      <c r="B53" s="211" t="s">
        <v>1554</v>
      </c>
      <c r="C53" s="211" t="s">
        <v>1555</v>
      </c>
      <c r="D53" s="214">
        <v>42383</v>
      </c>
      <c r="E53" s="211" t="s">
        <v>1357</v>
      </c>
      <c r="F53" s="211" t="s">
        <v>1556</v>
      </c>
      <c r="G53" s="210" t="s">
        <v>1557</v>
      </c>
      <c r="H53" s="211">
        <v>100</v>
      </c>
      <c r="I53" s="211"/>
      <c r="J53" s="211"/>
      <c r="K53" s="211"/>
      <c r="L53" s="211"/>
    </row>
    <row r="54" spans="1:12" ht="28.2" thickBot="1">
      <c r="A54" s="210">
        <v>50</v>
      </c>
      <c r="B54" s="211" t="s">
        <v>1558</v>
      </c>
      <c r="C54" s="211" t="s">
        <v>1559</v>
      </c>
      <c r="D54" s="214">
        <v>42454</v>
      </c>
      <c r="E54" s="211" t="s">
        <v>1357</v>
      </c>
      <c r="F54" s="211" t="s">
        <v>1560</v>
      </c>
      <c r="G54" s="210" t="s">
        <v>945</v>
      </c>
      <c r="H54" s="211">
        <v>100</v>
      </c>
      <c r="I54" s="211"/>
      <c r="J54" s="211"/>
      <c r="K54" s="211" t="s">
        <v>1359</v>
      </c>
      <c r="L54" s="211"/>
    </row>
    <row r="55" spans="1:12" ht="28.2" thickBot="1">
      <c r="A55" s="210">
        <v>51</v>
      </c>
      <c r="B55" s="211" t="s">
        <v>1561</v>
      </c>
      <c r="C55" s="211" t="s">
        <v>1562</v>
      </c>
      <c r="D55" s="214">
        <v>42454</v>
      </c>
      <c r="E55" s="211" t="s">
        <v>1357</v>
      </c>
      <c r="F55" s="211" t="s">
        <v>1563</v>
      </c>
      <c r="G55" s="210" t="s">
        <v>860</v>
      </c>
      <c r="H55" s="211">
        <v>63</v>
      </c>
      <c r="I55" s="211" t="s">
        <v>1564</v>
      </c>
      <c r="J55" s="211">
        <v>63</v>
      </c>
      <c r="K55" s="211"/>
      <c r="L55" s="211"/>
    </row>
    <row r="56" spans="1:12" ht="14.4" thickBot="1">
      <c r="A56" s="210">
        <v>52</v>
      </c>
      <c r="B56" s="211" t="s">
        <v>1565</v>
      </c>
      <c r="C56" s="211" t="s">
        <v>1566</v>
      </c>
      <c r="D56" s="214">
        <v>42529</v>
      </c>
      <c r="E56" s="211" t="s">
        <v>1357</v>
      </c>
      <c r="F56" s="211" t="s">
        <v>1373</v>
      </c>
      <c r="G56" s="210" t="s">
        <v>1373</v>
      </c>
      <c r="H56" s="211">
        <v>21.1</v>
      </c>
      <c r="I56" s="211"/>
      <c r="J56" s="211"/>
      <c r="K56" s="211" t="s">
        <v>1359</v>
      </c>
      <c r="L56" s="211"/>
    </row>
    <row r="57" spans="1:12" ht="28.2" thickBot="1">
      <c r="A57" s="210">
        <v>53</v>
      </c>
      <c r="B57" s="211" t="s">
        <v>1461</v>
      </c>
      <c r="C57" s="211" t="s">
        <v>1567</v>
      </c>
      <c r="D57" s="214">
        <v>42531</v>
      </c>
      <c r="E57" s="211" t="s">
        <v>1357</v>
      </c>
      <c r="F57" s="211" t="s">
        <v>1568</v>
      </c>
      <c r="G57" s="210" t="s">
        <v>1367</v>
      </c>
      <c r="H57" s="211">
        <v>45.56</v>
      </c>
      <c r="I57" s="211" t="s">
        <v>1569</v>
      </c>
      <c r="J57" s="211">
        <v>45.56</v>
      </c>
      <c r="K57" s="211" t="s">
        <v>1359</v>
      </c>
      <c r="L57" s="211"/>
    </row>
    <row r="58" spans="1:12" ht="124.8" thickBot="1">
      <c r="A58" s="210">
        <v>54</v>
      </c>
      <c r="B58" s="211" t="s">
        <v>1570</v>
      </c>
      <c r="C58" s="211" t="s">
        <v>1571</v>
      </c>
      <c r="D58" s="214">
        <v>42531</v>
      </c>
      <c r="E58" s="211" t="s">
        <v>1357</v>
      </c>
      <c r="F58" s="211" t="s">
        <v>1572</v>
      </c>
      <c r="G58" s="210" t="s">
        <v>1516</v>
      </c>
      <c r="H58" s="211">
        <v>100</v>
      </c>
      <c r="I58" s="211" t="s">
        <v>1573</v>
      </c>
      <c r="J58" s="211">
        <v>100</v>
      </c>
      <c r="K58" s="211" t="s">
        <v>1574</v>
      </c>
      <c r="L58" s="211" t="s">
        <v>1575</v>
      </c>
    </row>
    <row r="59" spans="1:12" s="249" customFormat="1" ht="28.2" thickBot="1">
      <c r="A59" s="210">
        <v>55</v>
      </c>
      <c r="B59" s="211" t="s">
        <v>1576</v>
      </c>
      <c r="C59" s="211" t="s">
        <v>1577</v>
      </c>
      <c r="D59" s="214">
        <v>42536</v>
      </c>
      <c r="E59" s="211" t="s">
        <v>1357</v>
      </c>
      <c r="F59" s="211" t="s">
        <v>1578</v>
      </c>
      <c r="G59" s="210" t="s">
        <v>1516</v>
      </c>
      <c r="H59" s="211">
        <v>54.76</v>
      </c>
      <c r="I59" s="211" t="s">
        <v>1579</v>
      </c>
      <c r="J59" s="211">
        <v>54.76</v>
      </c>
      <c r="K59" s="211"/>
      <c r="L59" s="211"/>
    </row>
    <row r="60" spans="1:12" ht="69.599999999999994" thickBot="1">
      <c r="A60" s="210">
        <v>56</v>
      </c>
      <c r="B60" s="211" t="s">
        <v>1427</v>
      </c>
      <c r="C60" s="211" t="s">
        <v>1580</v>
      </c>
      <c r="D60" s="214">
        <v>42537</v>
      </c>
      <c r="E60" s="211" t="s">
        <v>1357</v>
      </c>
      <c r="F60" s="211" t="s">
        <v>1581</v>
      </c>
      <c r="G60" s="210" t="s">
        <v>1373</v>
      </c>
      <c r="H60" s="211">
        <v>100</v>
      </c>
      <c r="I60" s="211" t="s">
        <v>1359</v>
      </c>
      <c r="J60" s="211"/>
      <c r="K60" s="211"/>
      <c r="L60" s="211" t="s">
        <v>1582</v>
      </c>
    </row>
    <row r="61" spans="1:12" ht="42" customHeight="1" thickBot="1">
      <c r="A61" s="210">
        <v>57</v>
      </c>
      <c r="B61" s="211" t="s">
        <v>1583</v>
      </c>
      <c r="C61" s="211" t="s">
        <v>1584</v>
      </c>
      <c r="D61" s="214">
        <v>42544</v>
      </c>
      <c r="E61" s="211" t="s">
        <v>1357</v>
      </c>
      <c r="F61" s="211" t="s">
        <v>1585</v>
      </c>
      <c r="G61" s="210" t="s">
        <v>901</v>
      </c>
      <c r="H61" s="211">
        <v>55</v>
      </c>
      <c r="I61" s="211" t="s">
        <v>1586</v>
      </c>
      <c r="J61" s="211">
        <v>55</v>
      </c>
      <c r="K61" s="211"/>
      <c r="L61" s="211"/>
    </row>
    <row r="62" spans="1:12" ht="28.2" thickBot="1">
      <c r="A62" s="210">
        <v>58</v>
      </c>
      <c r="B62" s="211" t="s">
        <v>1587</v>
      </c>
      <c r="C62" s="211" t="s">
        <v>1588</v>
      </c>
      <c r="D62" s="214">
        <v>42613</v>
      </c>
      <c r="E62" s="211" t="s">
        <v>1357</v>
      </c>
      <c r="F62" s="211" t="s">
        <v>1589</v>
      </c>
      <c r="G62" s="210" t="s">
        <v>1516</v>
      </c>
      <c r="H62" s="211">
        <v>52</v>
      </c>
      <c r="I62" s="211" t="s">
        <v>1590</v>
      </c>
      <c r="J62" s="211"/>
      <c r="K62" s="211"/>
      <c r="L62" s="211"/>
    </row>
    <row r="63" spans="1:12" ht="58.5" customHeight="1" thickBot="1">
      <c r="A63" s="210">
        <v>59</v>
      </c>
      <c r="B63" s="211" t="s">
        <v>1591</v>
      </c>
      <c r="C63" s="211" t="s">
        <v>1592</v>
      </c>
      <c r="D63" s="214">
        <v>42632</v>
      </c>
      <c r="E63" s="211" t="s">
        <v>1357</v>
      </c>
      <c r="F63" s="211" t="s">
        <v>1593</v>
      </c>
      <c r="G63" s="210" t="s">
        <v>901</v>
      </c>
      <c r="H63" s="211">
        <v>62.21</v>
      </c>
      <c r="I63" s="211" t="s">
        <v>1594</v>
      </c>
      <c r="J63" s="211">
        <v>62.21</v>
      </c>
      <c r="K63" s="211" t="s">
        <v>1595</v>
      </c>
      <c r="L63" s="211"/>
    </row>
    <row r="64" spans="1:12" ht="42" thickBot="1">
      <c r="A64" s="210">
        <v>60</v>
      </c>
      <c r="B64" s="211" t="s">
        <v>1596</v>
      </c>
      <c r="C64" s="211" t="s">
        <v>1597</v>
      </c>
      <c r="D64" s="214">
        <v>42654</v>
      </c>
      <c r="E64" s="211" t="s">
        <v>1357</v>
      </c>
      <c r="F64" s="211" t="s">
        <v>1598</v>
      </c>
      <c r="G64" s="210" t="s">
        <v>1367</v>
      </c>
      <c r="H64" s="211">
        <v>80</v>
      </c>
      <c r="I64" s="211" t="s">
        <v>1599</v>
      </c>
      <c r="J64" s="211">
        <v>80</v>
      </c>
      <c r="K64" s="211" t="s">
        <v>1600</v>
      </c>
      <c r="L64" s="211"/>
    </row>
    <row r="65" spans="1:12" ht="54.6" customHeight="1" thickBot="1">
      <c r="A65" s="210">
        <v>61</v>
      </c>
      <c r="B65" s="211" t="s">
        <v>1601</v>
      </c>
      <c r="C65" s="211" t="s">
        <v>1602</v>
      </c>
      <c r="D65" s="214">
        <v>42654</v>
      </c>
      <c r="E65" s="211" t="s">
        <v>1357</v>
      </c>
      <c r="F65" s="211" t="s">
        <v>1603</v>
      </c>
      <c r="G65" s="210" t="s">
        <v>945</v>
      </c>
      <c r="H65" s="211">
        <v>70</v>
      </c>
      <c r="I65" s="211" t="s">
        <v>1604</v>
      </c>
      <c r="J65" s="211">
        <v>70</v>
      </c>
      <c r="K65" s="211" t="s">
        <v>1605</v>
      </c>
      <c r="L65" s="211"/>
    </row>
    <row r="66" spans="1:12" ht="14.4" thickBot="1">
      <c r="A66" s="210">
        <v>62</v>
      </c>
      <c r="B66" s="211" t="s">
        <v>1606</v>
      </c>
      <c r="C66" s="211" t="s">
        <v>1607</v>
      </c>
      <c r="D66" s="214">
        <v>42656</v>
      </c>
      <c r="E66" s="211" t="s">
        <v>1357</v>
      </c>
      <c r="F66" s="211" t="s">
        <v>1608</v>
      </c>
      <c r="G66" s="210" t="s">
        <v>1367</v>
      </c>
      <c r="H66" s="211">
        <v>70</v>
      </c>
      <c r="I66" s="211" t="s">
        <v>1359</v>
      </c>
      <c r="J66" s="211"/>
      <c r="K66" s="211"/>
      <c r="L66" s="211"/>
    </row>
    <row r="67" spans="1:12" ht="28.2" thickBot="1">
      <c r="A67" s="210">
        <v>63</v>
      </c>
      <c r="B67" s="211" t="s">
        <v>1609</v>
      </c>
      <c r="C67" s="211" t="s">
        <v>1610</v>
      </c>
      <c r="D67" s="214">
        <v>42664</v>
      </c>
      <c r="E67" s="211" t="s">
        <v>1357</v>
      </c>
      <c r="F67" s="211" t="s">
        <v>1611</v>
      </c>
      <c r="G67" s="210" t="s">
        <v>1367</v>
      </c>
      <c r="H67" s="211">
        <v>25</v>
      </c>
      <c r="I67" s="211" t="s">
        <v>1612</v>
      </c>
      <c r="J67" s="211">
        <v>25</v>
      </c>
      <c r="K67" s="211"/>
      <c r="L67" s="211"/>
    </row>
    <row r="68" spans="1:12" ht="14.4" thickBot="1">
      <c r="A68" s="210">
        <v>64</v>
      </c>
      <c r="B68" s="211" t="s">
        <v>1613</v>
      </c>
      <c r="C68" s="211" t="s">
        <v>1614</v>
      </c>
      <c r="D68" s="214">
        <v>42664</v>
      </c>
      <c r="E68" s="211" t="s">
        <v>1615</v>
      </c>
      <c r="F68" s="211" t="s">
        <v>1616</v>
      </c>
      <c r="G68" s="210" t="s">
        <v>945</v>
      </c>
      <c r="H68" s="211">
        <v>65</v>
      </c>
      <c r="I68" s="211"/>
      <c r="J68" s="211"/>
      <c r="K68" s="211"/>
      <c r="L68" s="211"/>
    </row>
    <row r="69" spans="1:12" ht="28.2" thickBot="1">
      <c r="A69" s="210">
        <v>65</v>
      </c>
      <c r="B69" s="211" t="s">
        <v>1617</v>
      </c>
      <c r="C69" s="211" t="s">
        <v>1618</v>
      </c>
      <c r="D69" s="214">
        <v>42677</v>
      </c>
      <c r="E69" s="211" t="s">
        <v>1357</v>
      </c>
      <c r="F69" s="211" t="s">
        <v>1619</v>
      </c>
      <c r="G69" s="210" t="s">
        <v>945</v>
      </c>
      <c r="H69" s="211">
        <v>50</v>
      </c>
      <c r="I69" s="211" t="s">
        <v>1359</v>
      </c>
      <c r="J69" s="211"/>
      <c r="K69" s="211"/>
      <c r="L69" s="211"/>
    </row>
    <row r="70" spans="1:12" ht="14.4" thickBot="1">
      <c r="A70" s="210">
        <v>66</v>
      </c>
      <c r="B70" s="211" t="s">
        <v>1620</v>
      </c>
      <c r="C70" s="211" t="s">
        <v>1621</v>
      </c>
      <c r="D70" s="214">
        <v>42678</v>
      </c>
      <c r="E70" s="211" t="s">
        <v>1357</v>
      </c>
      <c r="F70" s="211" t="s">
        <v>1622</v>
      </c>
      <c r="G70" s="210" t="s">
        <v>1516</v>
      </c>
      <c r="H70" s="211">
        <v>80</v>
      </c>
      <c r="I70" s="211" t="s">
        <v>1359</v>
      </c>
      <c r="J70" s="211"/>
      <c r="K70" s="211"/>
      <c r="L70" s="211"/>
    </row>
    <row r="71" spans="1:12" ht="42" thickBot="1">
      <c r="A71" s="210">
        <v>67</v>
      </c>
      <c r="B71" s="211" t="s">
        <v>1623</v>
      </c>
      <c r="C71" s="211" t="s">
        <v>1624</v>
      </c>
      <c r="D71" s="214">
        <v>42678</v>
      </c>
      <c r="E71" s="211" t="s">
        <v>1357</v>
      </c>
      <c r="F71" s="211" t="s">
        <v>1625</v>
      </c>
      <c r="G71" s="210" t="s">
        <v>1367</v>
      </c>
      <c r="H71" s="211">
        <v>40</v>
      </c>
      <c r="I71" s="211" t="s">
        <v>1626</v>
      </c>
      <c r="J71" s="211">
        <v>40</v>
      </c>
      <c r="K71" s="211" t="s">
        <v>1627</v>
      </c>
      <c r="L71" s="211"/>
    </row>
    <row r="72" spans="1:12" ht="45.9" customHeight="1" thickBot="1">
      <c r="A72" s="210">
        <v>68</v>
      </c>
      <c r="B72" s="211" t="s">
        <v>1628</v>
      </c>
      <c r="C72" s="211" t="s">
        <v>1629</v>
      </c>
      <c r="D72" s="214">
        <v>42698</v>
      </c>
      <c r="E72" s="211" t="s">
        <v>1357</v>
      </c>
      <c r="F72" s="211" t="s">
        <v>1630</v>
      </c>
      <c r="G72" s="210" t="s">
        <v>945</v>
      </c>
      <c r="H72" s="211">
        <v>65</v>
      </c>
      <c r="I72" s="211" t="s">
        <v>1631</v>
      </c>
      <c r="J72" s="211">
        <v>65</v>
      </c>
      <c r="K72" s="211"/>
      <c r="L72" s="211"/>
    </row>
    <row r="73" spans="1:12" ht="69.599999999999994" thickBot="1">
      <c r="A73" s="210">
        <v>69</v>
      </c>
      <c r="B73" s="211" t="s">
        <v>1427</v>
      </c>
      <c r="C73" s="211" t="s">
        <v>1632</v>
      </c>
      <c r="D73" s="214">
        <v>42682</v>
      </c>
      <c r="E73" s="211" t="s">
        <v>1357</v>
      </c>
      <c r="F73" s="211" t="s">
        <v>1633</v>
      </c>
      <c r="G73" s="210" t="s">
        <v>901</v>
      </c>
      <c r="H73" s="211">
        <v>100</v>
      </c>
      <c r="I73" s="211" t="s">
        <v>1359</v>
      </c>
      <c r="J73" s="211"/>
      <c r="K73" s="211"/>
      <c r="L73" s="211" t="s">
        <v>1634</v>
      </c>
    </row>
    <row r="74" spans="1:12" ht="28.2" thickBot="1">
      <c r="A74" s="210">
        <v>70</v>
      </c>
      <c r="B74" s="211" t="s">
        <v>1587</v>
      </c>
      <c r="C74" s="211" t="s">
        <v>1635</v>
      </c>
      <c r="D74" s="214">
        <v>42704</v>
      </c>
      <c r="E74" s="211" t="s">
        <v>1357</v>
      </c>
      <c r="F74" s="211" t="s">
        <v>1636</v>
      </c>
      <c r="G74" s="210" t="s">
        <v>901</v>
      </c>
      <c r="H74" s="211">
        <v>45</v>
      </c>
      <c r="I74" s="211" t="s">
        <v>1637</v>
      </c>
      <c r="J74" s="211"/>
      <c r="K74" s="211"/>
      <c r="L74" s="211"/>
    </row>
    <row r="75" spans="1:12" ht="28.2" thickBot="1">
      <c r="A75" s="210">
        <v>71</v>
      </c>
      <c r="B75" s="211" t="s">
        <v>1638</v>
      </c>
      <c r="C75" s="211" t="s">
        <v>1639</v>
      </c>
      <c r="D75" s="214">
        <v>42733</v>
      </c>
      <c r="E75" s="211" t="s">
        <v>1357</v>
      </c>
      <c r="F75" s="211" t="s">
        <v>1640</v>
      </c>
      <c r="G75" s="210" t="s">
        <v>1381</v>
      </c>
      <c r="H75" s="211">
        <v>20</v>
      </c>
      <c r="I75" s="211" t="s">
        <v>1641</v>
      </c>
      <c r="J75" s="211">
        <v>20</v>
      </c>
      <c r="K75" s="211"/>
      <c r="L75" s="211"/>
    </row>
    <row r="76" spans="1:12" ht="14.4" thickBot="1">
      <c r="A76" s="210">
        <v>72</v>
      </c>
      <c r="B76" s="211" t="s">
        <v>1642</v>
      </c>
      <c r="C76" s="211" t="s">
        <v>1643</v>
      </c>
      <c r="D76" s="214">
        <v>42733</v>
      </c>
      <c r="E76" s="211" t="s">
        <v>1615</v>
      </c>
      <c r="F76" s="211" t="s">
        <v>1644</v>
      </c>
      <c r="G76" s="210" t="s">
        <v>901</v>
      </c>
      <c r="H76" s="211">
        <v>100</v>
      </c>
      <c r="I76" s="211" t="s">
        <v>1359</v>
      </c>
      <c r="J76" s="211"/>
      <c r="K76" s="211"/>
      <c r="L76" s="211"/>
    </row>
    <row r="77" spans="1:12" ht="28.2" thickBot="1">
      <c r="A77" s="210">
        <v>73</v>
      </c>
      <c r="B77" s="211" t="s">
        <v>1645</v>
      </c>
      <c r="C77" s="211" t="s">
        <v>1646</v>
      </c>
      <c r="D77" s="214">
        <v>42734</v>
      </c>
      <c r="E77" s="211" t="s">
        <v>1357</v>
      </c>
      <c r="F77" s="211" t="s">
        <v>1647</v>
      </c>
      <c r="G77" s="210" t="s">
        <v>860</v>
      </c>
      <c r="H77" s="211">
        <v>74</v>
      </c>
      <c r="I77" s="211" t="s">
        <v>1359</v>
      </c>
      <c r="J77" s="211"/>
      <c r="K77" s="211"/>
      <c r="L77" s="211"/>
    </row>
    <row r="78" spans="1:12" ht="53.25" customHeight="1" thickBot="1">
      <c r="A78" s="210">
        <v>74</v>
      </c>
      <c r="B78" s="211" t="s">
        <v>1648</v>
      </c>
      <c r="C78" s="211" t="s">
        <v>1649</v>
      </c>
      <c r="D78" s="214">
        <v>42734</v>
      </c>
      <c r="E78" s="211" t="s">
        <v>1357</v>
      </c>
      <c r="F78" s="211" t="s">
        <v>1650</v>
      </c>
      <c r="G78" s="210" t="s">
        <v>1516</v>
      </c>
      <c r="H78" s="211">
        <v>15</v>
      </c>
      <c r="I78" s="211" t="s">
        <v>1651</v>
      </c>
      <c r="J78" s="211"/>
      <c r="K78" s="211"/>
      <c r="L78" s="211" t="s">
        <v>1652</v>
      </c>
    </row>
    <row r="79" spans="1:12" ht="28.2" thickBot="1">
      <c r="A79" s="210">
        <v>75</v>
      </c>
      <c r="B79" s="211" t="s">
        <v>1653</v>
      </c>
      <c r="C79" s="211" t="s">
        <v>1654</v>
      </c>
      <c r="D79" s="214">
        <v>42734</v>
      </c>
      <c r="E79" s="211" t="s">
        <v>1357</v>
      </c>
      <c r="F79" s="211" t="s">
        <v>1655</v>
      </c>
      <c r="G79" s="210" t="s">
        <v>1516</v>
      </c>
      <c r="H79" s="211">
        <v>13</v>
      </c>
      <c r="I79" s="211" t="s">
        <v>1656</v>
      </c>
      <c r="J79" s="211">
        <v>13</v>
      </c>
      <c r="K79" s="211"/>
      <c r="L79" s="211"/>
    </row>
    <row r="80" spans="1:12" ht="24.75" customHeight="1" thickBot="1">
      <c r="A80" s="210">
        <v>76</v>
      </c>
      <c r="B80" s="211" t="s">
        <v>1657</v>
      </c>
      <c r="C80" s="211" t="s">
        <v>1658</v>
      </c>
      <c r="D80" s="214">
        <v>42734</v>
      </c>
      <c r="E80" s="211" t="s">
        <v>1357</v>
      </c>
      <c r="F80" s="211" t="s">
        <v>1659</v>
      </c>
      <c r="G80" s="210" t="s">
        <v>901</v>
      </c>
      <c r="H80" s="211">
        <v>45</v>
      </c>
      <c r="I80" s="211"/>
      <c r="J80" s="211"/>
      <c r="K80" s="211"/>
      <c r="L80" s="211"/>
    </row>
    <row r="81" spans="1:12" ht="24.75" customHeight="1" thickBot="1">
      <c r="A81" s="210">
        <v>77</v>
      </c>
      <c r="B81" s="211" t="s">
        <v>1660</v>
      </c>
      <c r="C81" s="211" t="s">
        <v>1661</v>
      </c>
      <c r="D81" s="214">
        <v>42734</v>
      </c>
      <c r="E81" s="211" t="s">
        <v>1357</v>
      </c>
      <c r="F81" s="211" t="s">
        <v>1662</v>
      </c>
      <c r="G81" s="210" t="s">
        <v>901</v>
      </c>
      <c r="H81" s="211">
        <v>53.3</v>
      </c>
      <c r="I81" s="211" t="s">
        <v>1359</v>
      </c>
      <c r="J81" s="211"/>
      <c r="K81" s="211"/>
      <c r="L81" s="211"/>
    </row>
    <row r="82" spans="1:12" ht="28.2" thickBot="1">
      <c r="A82" s="210">
        <v>78</v>
      </c>
      <c r="B82" s="211" t="s">
        <v>1663</v>
      </c>
      <c r="C82" s="211" t="s">
        <v>1365</v>
      </c>
      <c r="D82" s="214">
        <v>42747</v>
      </c>
      <c r="E82" s="211" t="s">
        <v>1357</v>
      </c>
      <c r="F82" s="211" t="s">
        <v>1664</v>
      </c>
      <c r="G82" s="210" t="s">
        <v>1367</v>
      </c>
      <c r="H82" s="211">
        <v>41</v>
      </c>
      <c r="I82" s="211" t="s">
        <v>1359</v>
      </c>
      <c r="J82" s="211"/>
      <c r="K82" s="211"/>
      <c r="L82" s="211"/>
    </row>
    <row r="83" spans="1:12" ht="14.4" thickBot="1">
      <c r="A83" s="210">
        <v>79</v>
      </c>
      <c r="B83" s="211" t="s">
        <v>1665</v>
      </c>
      <c r="C83" s="211" t="s">
        <v>1666</v>
      </c>
      <c r="D83" s="214">
        <v>42768</v>
      </c>
      <c r="E83" s="211" t="s">
        <v>1357</v>
      </c>
      <c r="F83" s="211" t="s">
        <v>1667</v>
      </c>
      <c r="G83" s="210" t="s">
        <v>1505</v>
      </c>
      <c r="H83" s="211">
        <v>196</v>
      </c>
      <c r="I83" s="211" t="s">
        <v>1359</v>
      </c>
      <c r="J83" s="211"/>
      <c r="K83" s="211"/>
      <c r="L83" s="211"/>
    </row>
    <row r="84" spans="1:12" ht="51" customHeight="1" thickBot="1">
      <c r="A84" s="210">
        <v>80</v>
      </c>
      <c r="B84" s="211" t="s">
        <v>1668</v>
      </c>
      <c r="C84" s="211" t="s">
        <v>1669</v>
      </c>
      <c r="D84" s="214">
        <v>42769</v>
      </c>
      <c r="E84" s="211" t="s">
        <v>1357</v>
      </c>
      <c r="F84" s="211" t="s">
        <v>1670</v>
      </c>
      <c r="G84" s="210" t="s">
        <v>1516</v>
      </c>
      <c r="H84" s="211">
        <v>35</v>
      </c>
      <c r="I84" s="211" t="s">
        <v>1671</v>
      </c>
      <c r="J84" s="211">
        <v>35</v>
      </c>
      <c r="K84" s="211" t="s">
        <v>1672</v>
      </c>
      <c r="L84" s="211">
        <v>35</v>
      </c>
    </row>
    <row r="85" spans="1:12" s="250" customFormat="1" ht="42" thickBot="1">
      <c r="A85" s="210">
        <v>81</v>
      </c>
      <c r="B85" s="211" t="s">
        <v>1673</v>
      </c>
      <c r="C85" s="211" t="s">
        <v>1674</v>
      </c>
      <c r="D85" s="214">
        <v>42794</v>
      </c>
      <c r="E85" s="211" t="s">
        <v>1357</v>
      </c>
      <c r="F85" s="211" t="s">
        <v>1675</v>
      </c>
      <c r="G85" s="210" t="s">
        <v>1516</v>
      </c>
      <c r="H85" s="211">
        <v>25</v>
      </c>
      <c r="I85" s="211" t="s">
        <v>1676</v>
      </c>
      <c r="J85" s="211">
        <v>25</v>
      </c>
      <c r="K85" s="211"/>
      <c r="L85" s="211"/>
    </row>
    <row r="86" spans="1:12" ht="42.75" customHeight="1" thickBot="1">
      <c r="A86" s="210">
        <v>82</v>
      </c>
      <c r="B86" s="211" t="s">
        <v>1677</v>
      </c>
      <c r="C86" s="211" t="s">
        <v>1678</v>
      </c>
      <c r="D86" s="214">
        <v>42818</v>
      </c>
      <c r="E86" s="211" t="s">
        <v>1357</v>
      </c>
      <c r="F86" s="211" t="s">
        <v>1679</v>
      </c>
      <c r="G86" s="210" t="s">
        <v>1516</v>
      </c>
      <c r="H86" s="211">
        <v>23</v>
      </c>
      <c r="I86" s="211" t="s">
        <v>1680</v>
      </c>
      <c r="J86" s="211">
        <v>23</v>
      </c>
      <c r="K86" s="211"/>
      <c r="L86" s="211"/>
    </row>
    <row r="87" spans="1:12" ht="14.4" thickBot="1">
      <c r="A87" s="210">
        <v>83</v>
      </c>
      <c r="B87" s="211" t="s">
        <v>1681</v>
      </c>
      <c r="C87" s="211" t="s">
        <v>1682</v>
      </c>
      <c r="D87" s="214">
        <v>42832</v>
      </c>
      <c r="E87" s="211" t="s">
        <v>1357</v>
      </c>
      <c r="F87" s="211" t="s">
        <v>1683</v>
      </c>
      <c r="G87" s="210" t="s">
        <v>1367</v>
      </c>
      <c r="H87" s="211">
        <v>54</v>
      </c>
      <c r="I87" s="211" t="s">
        <v>1359</v>
      </c>
      <c r="J87" s="211"/>
      <c r="K87" s="211"/>
      <c r="L87" s="211"/>
    </row>
    <row r="88" spans="1:12" ht="28.2" thickBot="1">
      <c r="A88" s="210">
        <v>84</v>
      </c>
      <c r="B88" s="211" t="s">
        <v>1684</v>
      </c>
      <c r="C88" s="211" t="s">
        <v>1685</v>
      </c>
      <c r="D88" s="214">
        <v>42832</v>
      </c>
      <c r="E88" s="211" t="s">
        <v>1357</v>
      </c>
      <c r="F88" s="211" t="s">
        <v>1686</v>
      </c>
      <c r="G88" s="210" t="s">
        <v>860</v>
      </c>
      <c r="H88" s="211">
        <v>100</v>
      </c>
      <c r="I88" s="211"/>
      <c r="J88" s="211"/>
      <c r="K88" s="211"/>
      <c r="L88" s="211"/>
    </row>
    <row r="89" spans="1:12" ht="14.4" thickBot="1">
      <c r="A89" s="210">
        <v>85</v>
      </c>
      <c r="B89" s="211" t="s">
        <v>1687</v>
      </c>
      <c r="C89" s="211" t="s">
        <v>1688</v>
      </c>
      <c r="D89" s="214">
        <v>42865</v>
      </c>
      <c r="E89" s="211" t="s">
        <v>1357</v>
      </c>
      <c r="F89" s="211" t="s">
        <v>1689</v>
      </c>
      <c r="G89" s="210" t="s">
        <v>1690</v>
      </c>
      <c r="H89" s="211">
        <v>58</v>
      </c>
      <c r="I89" s="211" t="s">
        <v>1359</v>
      </c>
      <c r="J89" s="211"/>
      <c r="K89" s="211"/>
      <c r="L89" s="211"/>
    </row>
    <row r="90" spans="1:12" ht="14.4" thickBot="1">
      <c r="A90" s="210">
        <v>86</v>
      </c>
      <c r="B90" s="211" t="s">
        <v>1691</v>
      </c>
      <c r="C90" s="211" t="s">
        <v>1692</v>
      </c>
      <c r="D90" s="214">
        <v>42865</v>
      </c>
      <c r="E90" s="211" t="s">
        <v>1357</v>
      </c>
      <c r="F90" s="211" t="s">
        <v>1693</v>
      </c>
      <c r="G90" s="210" t="s">
        <v>1373</v>
      </c>
      <c r="H90" s="211">
        <v>100</v>
      </c>
      <c r="I90" s="211" t="s">
        <v>1359</v>
      </c>
      <c r="J90" s="211"/>
      <c r="K90" s="211"/>
      <c r="L90" s="211"/>
    </row>
    <row r="91" spans="1:12" ht="14.4" thickBot="1">
      <c r="A91" s="210">
        <v>87</v>
      </c>
      <c r="B91" s="211" t="s">
        <v>1694</v>
      </c>
      <c r="C91" s="211" t="s">
        <v>1695</v>
      </c>
      <c r="D91" s="214">
        <v>42866</v>
      </c>
      <c r="E91" s="211" t="s">
        <v>1615</v>
      </c>
      <c r="F91" s="211" t="s">
        <v>1696</v>
      </c>
      <c r="G91" s="210" t="s">
        <v>860</v>
      </c>
      <c r="H91" s="211">
        <v>20</v>
      </c>
      <c r="I91" s="211"/>
      <c r="J91" s="211"/>
      <c r="K91" s="211"/>
      <c r="L91" s="211"/>
    </row>
    <row r="92" spans="1:12" ht="28.2" thickBot="1">
      <c r="A92" s="210">
        <v>88</v>
      </c>
      <c r="B92" s="211" t="s">
        <v>1697</v>
      </c>
      <c r="C92" s="211" t="s">
        <v>1698</v>
      </c>
      <c r="D92" s="214">
        <v>42879</v>
      </c>
      <c r="E92" s="211" t="s">
        <v>1615</v>
      </c>
      <c r="F92" s="211" t="s">
        <v>1699</v>
      </c>
      <c r="G92" s="210" t="s">
        <v>945</v>
      </c>
      <c r="H92" s="211">
        <v>42</v>
      </c>
      <c r="I92" s="211" t="s">
        <v>1359</v>
      </c>
      <c r="J92" s="211"/>
      <c r="K92" s="211"/>
      <c r="L92" s="211"/>
    </row>
    <row r="93" spans="1:12" ht="28.2" thickBot="1">
      <c r="A93" s="210">
        <v>89</v>
      </c>
      <c r="B93" s="211" t="s">
        <v>1700</v>
      </c>
      <c r="C93" s="211" t="s">
        <v>1701</v>
      </c>
      <c r="D93" s="214">
        <v>42879</v>
      </c>
      <c r="E93" s="211" t="s">
        <v>1615</v>
      </c>
      <c r="F93" s="211" t="s">
        <v>1702</v>
      </c>
      <c r="G93" s="210" t="s">
        <v>1516</v>
      </c>
      <c r="H93" s="211">
        <v>73.5</v>
      </c>
      <c r="I93" s="211" t="s">
        <v>1703</v>
      </c>
      <c r="J93" s="211">
        <v>73.5</v>
      </c>
      <c r="K93" s="211" t="s">
        <v>1704</v>
      </c>
      <c r="L93" s="211"/>
    </row>
    <row r="94" spans="1:12" ht="14.4" thickBot="1">
      <c r="A94" s="210">
        <v>90</v>
      </c>
      <c r="B94" s="211" t="s">
        <v>1705</v>
      </c>
      <c r="C94" s="211" t="s">
        <v>1706</v>
      </c>
      <c r="D94" s="214">
        <v>42879</v>
      </c>
      <c r="E94" s="211" t="s">
        <v>1615</v>
      </c>
      <c r="F94" s="211" t="s">
        <v>1707</v>
      </c>
      <c r="G94" s="210" t="s">
        <v>1367</v>
      </c>
      <c r="H94" s="211">
        <v>30</v>
      </c>
      <c r="I94" s="211" t="s">
        <v>1359</v>
      </c>
      <c r="J94" s="211"/>
      <c r="K94" s="211"/>
      <c r="L94" s="211"/>
    </row>
    <row r="95" spans="1:12" ht="25.5" customHeight="1" thickBot="1">
      <c r="A95" s="210">
        <v>91</v>
      </c>
      <c r="B95" s="211" t="s">
        <v>1708</v>
      </c>
      <c r="C95" s="211" t="s">
        <v>1709</v>
      </c>
      <c r="D95" s="214">
        <v>42879</v>
      </c>
      <c r="E95" s="211" t="s">
        <v>1615</v>
      </c>
      <c r="F95" s="211" t="s">
        <v>1710</v>
      </c>
      <c r="G95" s="210" t="s">
        <v>945</v>
      </c>
      <c r="H95" s="211">
        <v>100</v>
      </c>
      <c r="I95" s="211" t="s">
        <v>1359</v>
      </c>
      <c r="J95" s="211"/>
      <c r="K95" s="211"/>
      <c r="L95" s="211"/>
    </row>
    <row r="96" spans="1:12" ht="42" thickBot="1">
      <c r="A96" s="210">
        <v>92</v>
      </c>
      <c r="B96" s="211" t="s">
        <v>1711</v>
      </c>
      <c r="C96" s="211" t="s">
        <v>1712</v>
      </c>
      <c r="D96" s="214">
        <v>42884</v>
      </c>
      <c r="E96" s="211" t="s">
        <v>1615</v>
      </c>
      <c r="F96" s="211" t="s">
        <v>1713</v>
      </c>
      <c r="G96" s="210" t="s">
        <v>901</v>
      </c>
      <c r="H96" s="211">
        <v>49</v>
      </c>
      <c r="I96" s="211" t="s">
        <v>1714</v>
      </c>
      <c r="J96" s="211"/>
      <c r="K96" s="211"/>
      <c r="L96" s="211"/>
    </row>
    <row r="97" spans="1:12" ht="28.2" thickBot="1">
      <c r="A97" s="210">
        <v>93</v>
      </c>
      <c r="B97" s="211" t="s">
        <v>1715</v>
      </c>
      <c r="C97" s="211" t="s">
        <v>1716</v>
      </c>
      <c r="D97" s="214">
        <v>42885</v>
      </c>
      <c r="E97" s="211" t="s">
        <v>1615</v>
      </c>
      <c r="F97" s="211" t="s">
        <v>1717</v>
      </c>
      <c r="G97" s="210" t="s">
        <v>1690</v>
      </c>
      <c r="H97" s="211">
        <v>92</v>
      </c>
      <c r="I97" s="211" t="s">
        <v>1718</v>
      </c>
      <c r="J97" s="211">
        <v>92</v>
      </c>
      <c r="K97" s="211"/>
      <c r="L97" s="211"/>
    </row>
    <row r="98" spans="1:12" ht="14.4" thickBot="1">
      <c r="A98" s="210">
        <v>94</v>
      </c>
      <c r="B98" s="211" t="s">
        <v>1461</v>
      </c>
      <c r="C98" s="211" t="s">
        <v>1475</v>
      </c>
      <c r="D98" s="214">
        <v>42900</v>
      </c>
      <c r="E98" s="211" t="s">
        <v>1615</v>
      </c>
      <c r="F98" s="211" t="s">
        <v>1719</v>
      </c>
      <c r="G98" s="210" t="s">
        <v>1367</v>
      </c>
      <c r="H98" s="211">
        <v>100</v>
      </c>
      <c r="I98" s="211" t="s">
        <v>1359</v>
      </c>
      <c r="J98" s="211"/>
      <c r="K98" s="211"/>
      <c r="L98" s="211"/>
    </row>
    <row r="99" spans="1:12" ht="14.4" thickBot="1">
      <c r="A99" s="210">
        <v>95</v>
      </c>
      <c r="B99" s="211" t="s">
        <v>1720</v>
      </c>
      <c r="C99" s="211" t="s">
        <v>1721</v>
      </c>
      <c r="D99" s="214">
        <v>42900</v>
      </c>
      <c r="E99" s="211" t="s">
        <v>1615</v>
      </c>
      <c r="F99" s="211" t="s">
        <v>1722</v>
      </c>
      <c r="G99" s="210" t="s">
        <v>1690</v>
      </c>
      <c r="H99" s="211">
        <v>30</v>
      </c>
      <c r="I99" s="211" t="s">
        <v>1359</v>
      </c>
      <c r="J99" s="211"/>
      <c r="K99" s="211"/>
      <c r="L99" s="211"/>
    </row>
    <row r="100" spans="1:12" ht="28.2" thickBot="1">
      <c r="A100" s="210">
        <v>96</v>
      </c>
      <c r="B100" s="211" t="s">
        <v>1723</v>
      </c>
      <c r="C100" s="211" t="s">
        <v>1724</v>
      </c>
      <c r="D100" s="214">
        <v>42909</v>
      </c>
      <c r="E100" s="211" t="s">
        <v>1615</v>
      </c>
      <c r="F100" s="211" t="s">
        <v>1725</v>
      </c>
      <c r="G100" s="210" t="s">
        <v>1516</v>
      </c>
      <c r="H100" s="211">
        <v>65</v>
      </c>
      <c r="I100" s="211" t="s">
        <v>1726</v>
      </c>
      <c r="J100" s="211"/>
      <c r="K100" s="211"/>
      <c r="L100" s="211"/>
    </row>
    <row r="101" spans="1:12" ht="42" thickBot="1">
      <c r="A101" s="210">
        <v>97</v>
      </c>
      <c r="B101" s="211" t="s">
        <v>1700</v>
      </c>
      <c r="C101" s="211" t="s">
        <v>1727</v>
      </c>
      <c r="D101" s="214">
        <v>42909</v>
      </c>
      <c r="E101" s="211" t="s">
        <v>1615</v>
      </c>
      <c r="F101" s="211" t="s">
        <v>1728</v>
      </c>
      <c r="G101" s="210" t="s">
        <v>1516</v>
      </c>
      <c r="H101" s="211">
        <v>71</v>
      </c>
      <c r="I101" s="211" t="s">
        <v>1729</v>
      </c>
      <c r="J101" s="211"/>
      <c r="K101" s="211"/>
      <c r="L101" s="211"/>
    </row>
    <row r="102" spans="1:12" ht="28.2" thickBot="1">
      <c r="A102" s="210">
        <v>98</v>
      </c>
      <c r="B102" s="211" t="s">
        <v>1730</v>
      </c>
      <c r="C102" s="211" t="s">
        <v>1731</v>
      </c>
      <c r="D102" s="214">
        <v>42915</v>
      </c>
      <c r="E102" s="211" t="s">
        <v>1615</v>
      </c>
      <c r="F102" s="211" t="s">
        <v>1732</v>
      </c>
      <c r="G102" s="210" t="s">
        <v>1516</v>
      </c>
      <c r="H102" s="211">
        <v>78.38</v>
      </c>
      <c r="I102" s="211" t="s">
        <v>1733</v>
      </c>
      <c r="J102" s="211"/>
      <c r="K102" s="211"/>
      <c r="L102" s="211"/>
    </row>
    <row r="103" spans="1:12" ht="28.2" thickBot="1">
      <c r="A103" s="210">
        <v>99</v>
      </c>
      <c r="B103" s="211" t="s">
        <v>1734</v>
      </c>
      <c r="C103" s="211" t="s">
        <v>1735</v>
      </c>
      <c r="D103" s="214">
        <v>42915</v>
      </c>
      <c r="E103" s="211" t="s">
        <v>1615</v>
      </c>
      <c r="F103" s="211" t="s">
        <v>1736</v>
      </c>
      <c r="G103" s="210" t="s">
        <v>945</v>
      </c>
      <c r="H103" s="211">
        <v>90</v>
      </c>
      <c r="I103" s="211" t="s">
        <v>1359</v>
      </c>
      <c r="J103" s="211"/>
      <c r="K103" s="211"/>
      <c r="L103" s="211"/>
    </row>
    <row r="104" spans="1:12" ht="14.4" thickBot="1">
      <c r="A104" s="210">
        <v>100</v>
      </c>
      <c r="B104" s="211" t="s">
        <v>1737</v>
      </c>
      <c r="C104" s="211" t="s">
        <v>1738</v>
      </c>
      <c r="D104" s="214">
        <v>42947</v>
      </c>
      <c r="E104" s="211" t="s">
        <v>1615</v>
      </c>
      <c r="F104" s="211" t="s">
        <v>1739</v>
      </c>
      <c r="G104" s="210" t="s">
        <v>1367</v>
      </c>
      <c r="H104" s="211">
        <v>85</v>
      </c>
      <c r="I104" s="211" t="s">
        <v>1359</v>
      </c>
      <c r="J104" s="211"/>
      <c r="K104" s="211"/>
      <c r="L104" s="211"/>
    </row>
    <row r="105" spans="1:12" ht="42" thickBot="1">
      <c r="A105" s="210">
        <v>101</v>
      </c>
      <c r="B105" s="211" t="s">
        <v>1740</v>
      </c>
      <c r="C105" s="211" t="s">
        <v>1741</v>
      </c>
      <c r="D105" s="214">
        <v>42947</v>
      </c>
      <c r="E105" s="211" t="s">
        <v>1615</v>
      </c>
      <c r="F105" s="211" t="s">
        <v>1742</v>
      </c>
      <c r="G105" s="210" t="s">
        <v>1516</v>
      </c>
      <c r="H105" s="211">
        <v>90.7</v>
      </c>
      <c r="I105" s="211" t="s">
        <v>1743</v>
      </c>
      <c r="J105" s="211"/>
      <c r="K105" s="211"/>
      <c r="L105" s="211"/>
    </row>
    <row r="106" spans="1:12" ht="28.2" thickBot="1">
      <c r="A106" s="210">
        <v>102</v>
      </c>
      <c r="B106" s="211" t="s">
        <v>1744</v>
      </c>
      <c r="C106" s="211" t="s">
        <v>1745</v>
      </c>
      <c r="D106" s="214">
        <v>42947</v>
      </c>
      <c r="E106" s="211" t="s">
        <v>1615</v>
      </c>
      <c r="F106" s="211" t="s">
        <v>1746</v>
      </c>
      <c r="G106" s="210" t="s">
        <v>1516</v>
      </c>
      <c r="H106" s="211">
        <v>40</v>
      </c>
      <c r="I106" s="211" t="s">
        <v>1359</v>
      </c>
      <c r="J106" s="211"/>
      <c r="K106" s="211"/>
      <c r="L106" s="211"/>
    </row>
    <row r="107" spans="1:12" ht="14.4" thickBot="1">
      <c r="A107" s="210">
        <v>103</v>
      </c>
      <c r="B107" s="211" t="s">
        <v>1747</v>
      </c>
      <c r="C107" s="211" t="s">
        <v>1748</v>
      </c>
      <c r="D107" s="214">
        <v>42955</v>
      </c>
      <c r="E107" s="211" t="s">
        <v>1615</v>
      </c>
      <c r="F107" s="211" t="s">
        <v>1749</v>
      </c>
      <c r="G107" s="210" t="s">
        <v>945</v>
      </c>
      <c r="H107" s="211">
        <v>52</v>
      </c>
      <c r="I107" s="211" t="s">
        <v>1359</v>
      </c>
      <c r="J107" s="211"/>
      <c r="K107" s="211"/>
      <c r="L107" s="211"/>
    </row>
    <row r="108" spans="1:12" ht="28.2" thickBot="1">
      <c r="A108" s="210">
        <v>104</v>
      </c>
      <c r="B108" s="211" t="s">
        <v>1750</v>
      </c>
      <c r="C108" s="211" t="s">
        <v>1751</v>
      </c>
      <c r="D108" s="214">
        <v>42957</v>
      </c>
      <c r="E108" s="211" t="s">
        <v>1615</v>
      </c>
      <c r="F108" s="211" t="s">
        <v>1752</v>
      </c>
      <c r="G108" s="210" t="s">
        <v>945</v>
      </c>
      <c r="H108" s="211">
        <v>80</v>
      </c>
      <c r="I108" s="211" t="s">
        <v>1753</v>
      </c>
      <c r="J108" s="211"/>
      <c r="K108" s="211"/>
      <c r="L108" s="211"/>
    </row>
    <row r="109" spans="1:12" ht="28.2" thickBot="1">
      <c r="A109" s="210">
        <v>105</v>
      </c>
      <c r="B109" s="211" t="s">
        <v>1550</v>
      </c>
      <c r="C109" s="211" t="s">
        <v>1754</v>
      </c>
      <c r="D109" s="214">
        <v>42957</v>
      </c>
      <c r="E109" s="211" t="s">
        <v>1615</v>
      </c>
      <c r="F109" s="211" t="s">
        <v>1755</v>
      </c>
      <c r="G109" s="210" t="s">
        <v>1516</v>
      </c>
      <c r="H109" s="211">
        <v>100</v>
      </c>
      <c r="I109" s="211" t="s">
        <v>1756</v>
      </c>
      <c r="J109" s="211">
        <v>100</v>
      </c>
      <c r="K109" s="211"/>
      <c r="L109" s="211"/>
    </row>
    <row r="110" spans="1:12" ht="45.75" customHeight="1" thickBot="1">
      <c r="A110" s="210">
        <v>106</v>
      </c>
      <c r="B110" s="211" t="s">
        <v>1550</v>
      </c>
      <c r="C110" s="211" t="s">
        <v>1757</v>
      </c>
      <c r="D110" s="214">
        <v>42957</v>
      </c>
      <c r="E110" s="211" t="s">
        <v>1615</v>
      </c>
      <c r="F110" s="211" t="s">
        <v>1758</v>
      </c>
      <c r="G110" s="210" t="s">
        <v>945</v>
      </c>
      <c r="H110" s="211">
        <v>100</v>
      </c>
      <c r="I110" s="211" t="s">
        <v>1759</v>
      </c>
      <c r="J110" s="211"/>
      <c r="K110" s="211"/>
      <c r="L110" s="211"/>
    </row>
    <row r="111" spans="1:12" ht="14.4" thickBot="1">
      <c r="A111" s="210">
        <v>107</v>
      </c>
      <c r="B111" s="211" t="s">
        <v>1550</v>
      </c>
      <c r="C111" s="211" t="s">
        <v>1760</v>
      </c>
      <c r="D111" s="214">
        <v>42957</v>
      </c>
      <c r="E111" s="211" t="s">
        <v>1615</v>
      </c>
      <c r="F111" s="211" t="s">
        <v>1761</v>
      </c>
      <c r="G111" s="210" t="s">
        <v>1516</v>
      </c>
      <c r="H111" s="211">
        <v>34</v>
      </c>
      <c r="I111" s="211" t="s">
        <v>1359</v>
      </c>
      <c r="J111" s="211"/>
      <c r="K111" s="211"/>
      <c r="L111" s="211"/>
    </row>
    <row r="112" spans="1:12" ht="14.4" thickBot="1">
      <c r="A112" s="210">
        <v>108</v>
      </c>
      <c r="B112" s="211" t="s">
        <v>1762</v>
      </c>
      <c r="C112" s="211" t="s">
        <v>1763</v>
      </c>
      <c r="D112" s="214">
        <v>42957</v>
      </c>
      <c r="E112" s="211" t="s">
        <v>1615</v>
      </c>
      <c r="F112" s="211" t="s">
        <v>1764</v>
      </c>
      <c r="G112" s="210" t="s">
        <v>860</v>
      </c>
      <c r="H112" s="211">
        <v>30</v>
      </c>
      <c r="I112" s="211" t="s">
        <v>1359</v>
      </c>
      <c r="J112" s="211"/>
      <c r="K112" s="211"/>
      <c r="L112" s="211"/>
    </row>
    <row r="113" spans="1:12" ht="33" customHeight="1" thickBot="1">
      <c r="A113" s="210">
        <v>109</v>
      </c>
      <c r="B113" s="211" t="s">
        <v>1762</v>
      </c>
      <c r="C113" s="211" t="s">
        <v>1765</v>
      </c>
      <c r="D113" s="214">
        <v>42957</v>
      </c>
      <c r="E113" s="211" t="s">
        <v>1615</v>
      </c>
      <c r="F113" s="211" t="s">
        <v>1766</v>
      </c>
      <c r="G113" s="210" t="s">
        <v>860</v>
      </c>
      <c r="H113" s="211">
        <v>96.5</v>
      </c>
      <c r="I113" s="211" t="s">
        <v>1359</v>
      </c>
      <c r="J113" s="211"/>
      <c r="K113" s="211"/>
      <c r="L113" s="211"/>
    </row>
    <row r="114" spans="1:12" ht="30" customHeight="1" thickBot="1">
      <c r="A114" s="210">
        <v>110</v>
      </c>
      <c r="B114" s="211" t="s">
        <v>1767</v>
      </c>
      <c r="C114" s="211" t="s">
        <v>1768</v>
      </c>
      <c r="D114" s="214">
        <v>42961</v>
      </c>
      <c r="E114" s="211" t="s">
        <v>1357</v>
      </c>
      <c r="F114" s="211" t="s">
        <v>1769</v>
      </c>
      <c r="G114" s="210" t="s">
        <v>1516</v>
      </c>
      <c r="H114" s="211">
        <v>35</v>
      </c>
      <c r="I114" s="211" t="s">
        <v>1359</v>
      </c>
      <c r="J114" s="211"/>
      <c r="K114" s="211"/>
      <c r="L114" s="211"/>
    </row>
    <row r="115" spans="1:12" ht="27.75" customHeight="1" thickBot="1">
      <c r="A115" s="210">
        <v>111</v>
      </c>
      <c r="B115" s="211" t="s">
        <v>1770</v>
      </c>
      <c r="C115" s="211" t="s">
        <v>1771</v>
      </c>
      <c r="D115" s="214">
        <v>42961</v>
      </c>
      <c r="E115" s="211" t="s">
        <v>1357</v>
      </c>
      <c r="F115" s="211" t="s">
        <v>1772</v>
      </c>
      <c r="G115" s="210" t="s">
        <v>1381</v>
      </c>
      <c r="H115" s="211">
        <v>29</v>
      </c>
      <c r="I115" s="211" t="s">
        <v>1359</v>
      </c>
      <c r="J115" s="211"/>
      <c r="K115" s="211"/>
      <c r="L115" s="211"/>
    </row>
    <row r="116" spans="1:12" ht="39.75" customHeight="1" thickBot="1">
      <c r="A116" s="210">
        <v>112</v>
      </c>
      <c r="B116" s="211" t="s">
        <v>1550</v>
      </c>
      <c r="C116" s="211" t="s">
        <v>1773</v>
      </c>
      <c r="D116" s="214">
        <v>42969</v>
      </c>
      <c r="E116" s="211" t="s">
        <v>1615</v>
      </c>
      <c r="F116" s="211" t="s">
        <v>1774</v>
      </c>
      <c r="G116" s="210" t="s">
        <v>901</v>
      </c>
      <c r="H116" s="211">
        <v>100</v>
      </c>
      <c r="I116" s="211" t="s">
        <v>1775</v>
      </c>
      <c r="J116" s="211"/>
      <c r="K116" s="211"/>
      <c r="L116" s="211"/>
    </row>
    <row r="117" spans="1:12" ht="36" customHeight="1" thickBot="1">
      <c r="A117" s="210">
        <v>113</v>
      </c>
      <c r="B117" s="211" t="s">
        <v>1776</v>
      </c>
      <c r="C117" s="211" t="s">
        <v>1777</v>
      </c>
      <c r="D117" s="214">
        <v>42997</v>
      </c>
      <c r="E117" s="211" t="s">
        <v>1615</v>
      </c>
      <c r="F117" s="211" t="s">
        <v>1778</v>
      </c>
      <c r="G117" s="210" t="s">
        <v>1516</v>
      </c>
      <c r="H117" s="211">
        <v>75</v>
      </c>
      <c r="I117" s="211" t="s">
        <v>1779</v>
      </c>
      <c r="J117" s="211"/>
      <c r="K117" s="211"/>
      <c r="L117" s="211"/>
    </row>
    <row r="118" spans="1:12" ht="30" customHeight="1" thickBot="1">
      <c r="A118" s="210">
        <v>114</v>
      </c>
      <c r="B118" s="211" t="s">
        <v>1780</v>
      </c>
      <c r="C118" s="211" t="s">
        <v>1781</v>
      </c>
      <c r="D118" s="214">
        <v>42997</v>
      </c>
      <c r="E118" s="211" t="s">
        <v>1615</v>
      </c>
      <c r="F118" s="211" t="s">
        <v>1782</v>
      </c>
      <c r="G118" s="210" t="s">
        <v>1373</v>
      </c>
      <c r="H118" s="211">
        <v>100</v>
      </c>
      <c r="I118" s="211" t="s">
        <v>1783</v>
      </c>
      <c r="J118" s="211"/>
      <c r="K118" s="211"/>
      <c r="L118" s="211"/>
    </row>
    <row r="119" spans="1:12" ht="35.25" customHeight="1" thickBot="1">
      <c r="A119" s="210">
        <v>115</v>
      </c>
      <c r="B119" s="211" t="s">
        <v>1784</v>
      </c>
      <c r="C119" s="211" t="s">
        <v>1785</v>
      </c>
      <c r="D119" s="214">
        <v>42997</v>
      </c>
      <c r="E119" s="211" t="s">
        <v>1615</v>
      </c>
      <c r="F119" s="211" t="s">
        <v>1786</v>
      </c>
      <c r="G119" s="210" t="s">
        <v>1373</v>
      </c>
      <c r="H119" s="211">
        <v>100</v>
      </c>
      <c r="I119" s="211" t="s">
        <v>1787</v>
      </c>
      <c r="J119" s="211">
        <v>100</v>
      </c>
      <c r="K119" s="211"/>
      <c r="L119" s="211"/>
    </row>
    <row r="120" spans="1:12" ht="71.099999999999994" customHeight="1" thickBot="1">
      <c r="A120" s="210">
        <v>116</v>
      </c>
      <c r="B120" s="211" t="s">
        <v>1788</v>
      </c>
      <c r="C120" s="211" t="s">
        <v>1789</v>
      </c>
      <c r="D120" s="214">
        <v>43006</v>
      </c>
      <c r="E120" s="211" t="s">
        <v>1615</v>
      </c>
      <c r="F120" s="211" t="s">
        <v>1790</v>
      </c>
      <c r="G120" s="210" t="s">
        <v>1381</v>
      </c>
      <c r="H120" s="211">
        <v>52</v>
      </c>
      <c r="I120" s="211" t="s">
        <v>1791</v>
      </c>
      <c r="J120" s="211"/>
      <c r="K120" s="211"/>
      <c r="L120" s="211" t="s">
        <v>1792</v>
      </c>
    </row>
    <row r="121" spans="1:12" ht="21" customHeight="1" thickBot="1">
      <c r="A121" s="210">
        <v>117</v>
      </c>
      <c r="B121" s="211" t="s">
        <v>1793</v>
      </c>
      <c r="C121" s="211" t="s">
        <v>1794</v>
      </c>
      <c r="D121" s="214">
        <v>42970</v>
      </c>
      <c r="E121" s="211" t="s">
        <v>1615</v>
      </c>
      <c r="F121" s="211" t="s">
        <v>1795</v>
      </c>
      <c r="G121" s="210" t="s">
        <v>1516</v>
      </c>
      <c r="H121" s="211">
        <v>70</v>
      </c>
      <c r="I121" s="211" t="s">
        <v>1359</v>
      </c>
      <c r="J121" s="211"/>
      <c r="K121" s="211"/>
      <c r="L121" s="211"/>
    </row>
    <row r="122" spans="1:12" ht="46.5" customHeight="1" thickBot="1">
      <c r="A122" s="210">
        <v>118</v>
      </c>
      <c r="B122" s="211" t="s">
        <v>1793</v>
      </c>
      <c r="C122" s="211" t="s">
        <v>1796</v>
      </c>
      <c r="D122" s="214">
        <v>42970</v>
      </c>
      <c r="E122" s="211" t="s">
        <v>1615</v>
      </c>
      <c r="F122" s="211" t="s">
        <v>1797</v>
      </c>
      <c r="G122" s="210" t="s">
        <v>1373</v>
      </c>
      <c r="H122" s="211">
        <v>82.7</v>
      </c>
      <c r="I122" s="211" t="s">
        <v>1798</v>
      </c>
      <c r="J122" s="211"/>
      <c r="K122" s="211"/>
      <c r="L122" s="211"/>
    </row>
    <row r="123" spans="1:12" ht="47.25" customHeight="1" thickBot="1">
      <c r="A123" s="210">
        <v>119</v>
      </c>
      <c r="B123" s="211" t="s">
        <v>1793</v>
      </c>
      <c r="C123" s="211" t="s">
        <v>1799</v>
      </c>
      <c r="D123" s="214">
        <v>42970</v>
      </c>
      <c r="E123" s="211" t="s">
        <v>1615</v>
      </c>
      <c r="F123" s="211" t="s">
        <v>1800</v>
      </c>
      <c r="G123" s="210" t="s">
        <v>1373</v>
      </c>
      <c r="H123" s="211">
        <v>38.1</v>
      </c>
      <c r="I123" s="211" t="s">
        <v>1801</v>
      </c>
      <c r="J123" s="211"/>
      <c r="K123" s="211"/>
      <c r="L123" s="211"/>
    </row>
    <row r="124" spans="1:12" ht="21.75" customHeight="1" thickBot="1">
      <c r="A124" s="210">
        <v>120</v>
      </c>
      <c r="B124" s="211" t="s">
        <v>1802</v>
      </c>
      <c r="C124" s="211" t="s">
        <v>1803</v>
      </c>
      <c r="D124" s="214">
        <v>43025</v>
      </c>
      <c r="E124" s="211" t="s">
        <v>1615</v>
      </c>
      <c r="F124" s="211" t="s">
        <v>1804</v>
      </c>
      <c r="G124" s="210" t="s">
        <v>945</v>
      </c>
      <c r="H124" s="211">
        <v>70</v>
      </c>
      <c r="I124" s="211" t="s">
        <v>1359</v>
      </c>
      <c r="J124" s="211"/>
      <c r="K124" s="211"/>
      <c r="L124" s="211"/>
    </row>
    <row r="125" spans="1:12" ht="39.6" customHeight="1" thickBot="1">
      <c r="A125" s="210">
        <v>121</v>
      </c>
      <c r="B125" s="211" t="s">
        <v>1364</v>
      </c>
      <c r="C125" s="211" t="s">
        <v>1805</v>
      </c>
      <c r="D125" s="214">
        <v>43005</v>
      </c>
      <c r="E125" s="211" t="s">
        <v>1357</v>
      </c>
      <c r="F125" s="211" t="s">
        <v>1806</v>
      </c>
      <c r="G125" s="210" t="s">
        <v>860</v>
      </c>
      <c r="H125" s="211">
        <v>210</v>
      </c>
      <c r="I125" s="211" t="s">
        <v>1359</v>
      </c>
      <c r="J125" s="211"/>
      <c r="K125" s="211"/>
      <c r="L125" s="211"/>
    </row>
    <row r="126" spans="1:12" ht="43.35" customHeight="1" thickBot="1">
      <c r="A126" s="210">
        <v>122</v>
      </c>
      <c r="B126" s="211" t="s">
        <v>1807</v>
      </c>
      <c r="C126" s="211" t="s">
        <v>1808</v>
      </c>
      <c r="D126" s="214">
        <v>43006</v>
      </c>
      <c r="E126" s="211" t="s">
        <v>1615</v>
      </c>
      <c r="F126" s="211" t="s">
        <v>1809</v>
      </c>
      <c r="G126" s="210" t="s">
        <v>945</v>
      </c>
      <c r="H126" s="211">
        <v>99.89</v>
      </c>
      <c r="I126" s="211" t="s">
        <v>1810</v>
      </c>
      <c r="J126" s="211">
        <v>99.89</v>
      </c>
      <c r="K126" s="211"/>
      <c r="L126" s="211"/>
    </row>
    <row r="127" spans="1:12" ht="52.5" customHeight="1" thickBot="1">
      <c r="A127" s="210">
        <v>123</v>
      </c>
      <c r="B127" s="211" t="s">
        <v>1811</v>
      </c>
      <c r="C127" s="211" t="s">
        <v>1812</v>
      </c>
      <c r="D127" s="214">
        <v>43073</v>
      </c>
      <c r="E127" s="211" t="s">
        <v>1615</v>
      </c>
      <c r="F127" s="211" t="s">
        <v>1813</v>
      </c>
      <c r="G127" s="210" t="s">
        <v>1516</v>
      </c>
      <c r="H127" s="211">
        <v>12</v>
      </c>
      <c r="I127" s="211" t="s">
        <v>1814</v>
      </c>
      <c r="J127" s="211">
        <v>12</v>
      </c>
      <c r="K127" s="211"/>
      <c r="L127" s="211"/>
    </row>
    <row r="128" spans="1:12" ht="32.25" customHeight="1" thickBot="1">
      <c r="A128" s="210">
        <v>124</v>
      </c>
      <c r="B128" s="211" t="s">
        <v>1815</v>
      </c>
      <c r="C128" s="211" t="s">
        <v>1816</v>
      </c>
      <c r="D128" s="214">
        <v>43075</v>
      </c>
      <c r="E128" s="211" t="s">
        <v>1615</v>
      </c>
      <c r="F128" s="211" t="s">
        <v>1817</v>
      </c>
      <c r="G128" s="210" t="s">
        <v>1516</v>
      </c>
      <c r="H128" s="211">
        <v>28</v>
      </c>
      <c r="I128" s="211" t="s">
        <v>1359</v>
      </c>
      <c r="J128" s="211"/>
      <c r="K128" s="211"/>
      <c r="L128" s="211"/>
    </row>
    <row r="129" spans="1:12" ht="36.75" customHeight="1" thickBot="1">
      <c r="A129" s="210">
        <v>125</v>
      </c>
      <c r="B129" s="211" t="s">
        <v>1818</v>
      </c>
      <c r="C129" s="211" t="s">
        <v>1819</v>
      </c>
      <c r="D129" s="214">
        <v>43083</v>
      </c>
      <c r="E129" s="211" t="s">
        <v>1615</v>
      </c>
      <c r="F129" s="211" t="s">
        <v>1820</v>
      </c>
      <c r="G129" s="210" t="s">
        <v>901</v>
      </c>
      <c r="H129" s="211">
        <v>22</v>
      </c>
      <c r="I129" s="211" t="s">
        <v>1359</v>
      </c>
      <c r="J129" s="211"/>
      <c r="K129" s="211"/>
      <c r="L129" s="211"/>
    </row>
    <row r="130" spans="1:12" ht="44.25" customHeight="1" thickBot="1">
      <c r="A130" s="210">
        <v>126</v>
      </c>
      <c r="B130" s="211" t="s">
        <v>1700</v>
      </c>
      <c r="C130" s="211" t="s">
        <v>1821</v>
      </c>
      <c r="D130" s="214">
        <v>43098</v>
      </c>
      <c r="E130" s="211" t="s">
        <v>1357</v>
      </c>
      <c r="F130" s="211" t="s">
        <v>1822</v>
      </c>
      <c r="G130" s="210" t="s">
        <v>1516</v>
      </c>
      <c r="H130" s="211">
        <v>100</v>
      </c>
      <c r="I130" s="211" t="s">
        <v>1823</v>
      </c>
      <c r="J130" s="211"/>
      <c r="K130" s="211"/>
      <c r="L130" s="211"/>
    </row>
    <row r="131" spans="1:12" s="215" customFormat="1" ht="44.25" customHeight="1" thickBot="1">
      <c r="A131" s="210">
        <v>127</v>
      </c>
      <c r="B131" s="211" t="s">
        <v>1824</v>
      </c>
      <c r="C131" s="211" t="s">
        <v>1825</v>
      </c>
      <c r="D131" s="214">
        <v>43152</v>
      </c>
      <c r="E131" s="211" t="s">
        <v>1615</v>
      </c>
      <c r="F131" s="211" t="s">
        <v>1826</v>
      </c>
      <c r="G131" s="210" t="s">
        <v>1516</v>
      </c>
      <c r="H131" s="211">
        <v>24</v>
      </c>
      <c r="I131" s="211" t="s">
        <v>1827</v>
      </c>
      <c r="J131" s="211">
        <v>24</v>
      </c>
      <c r="K131" s="211"/>
      <c r="L131" s="211"/>
    </row>
    <row r="132" spans="1:12" ht="42" thickBot="1">
      <c r="A132" s="210">
        <v>128</v>
      </c>
      <c r="B132" s="211" t="s">
        <v>1828</v>
      </c>
      <c r="C132" s="211" t="s">
        <v>1829</v>
      </c>
      <c r="D132" s="214">
        <v>43152</v>
      </c>
      <c r="E132" s="211" t="s">
        <v>1615</v>
      </c>
      <c r="F132" s="211" t="s">
        <v>1830</v>
      </c>
      <c r="G132" s="210" t="s">
        <v>1505</v>
      </c>
      <c r="H132" s="211">
        <v>100</v>
      </c>
      <c r="I132" s="211" t="s">
        <v>1831</v>
      </c>
      <c r="J132" s="211">
        <v>100</v>
      </c>
      <c r="K132" s="211"/>
      <c r="L132" s="211"/>
    </row>
    <row r="133" spans="1:12" ht="41.25" customHeight="1" thickBot="1">
      <c r="A133" s="210">
        <v>129</v>
      </c>
      <c r="B133" s="211" t="s">
        <v>1832</v>
      </c>
      <c r="C133" s="211" t="s">
        <v>1833</v>
      </c>
      <c r="D133" s="214">
        <v>43152</v>
      </c>
      <c r="E133" s="211" t="s">
        <v>1615</v>
      </c>
      <c r="F133" s="211" t="s">
        <v>1834</v>
      </c>
      <c r="G133" s="210" t="s">
        <v>901</v>
      </c>
      <c r="H133" s="211">
        <v>75</v>
      </c>
      <c r="I133" s="211" t="s">
        <v>1835</v>
      </c>
      <c r="J133" s="211"/>
      <c r="K133" s="211"/>
      <c r="L133" s="211"/>
    </row>
    <row r="134" spans="1:12" ht="15.6" customHeight="1" thickBot="1">
      <c r="A134" s="210">
        <v>130</v>
      </c>
      <c r="B134" s="211" t="s">
        <v>1836</v>
      </c>
      <c r="C134" s="211" t="s">
        <v>1837</v>
      </c>
      <c r="D134" s="214">
        <v>43152</v>
      </c>
      <c r="E134" s="211" t="s">
        <v>1615</v>
      </c>
      <c r="F134" s="211" t="s">
        <v>1655</v>
      </c>
      <c r="G134" s="210" t="s">
        <v>1516</v>
      </c>
      <c r="H134" s="211">
        <v>45</v>
      </c>
      <c r="I134" s="211" t="s">
        <v>1359</v>
      </c>
      <c r="J134" s="211"/>
      <c r="K134" s="211"/>
      <c r="L134" s="211"/>
    </row>
    <row r="135" spans="1:12" ht="15.75" customHeight="1" thickBot="1">
      <c r="A135" s="210">
        <v>131</v>
      </c>
      <c r="B135" s="211" t="s">
        <v>1838</v>
      </c>
      <c r="C135" s="211" t="s">
        <v>1839</v>
      </c>
      <c r="D135" s="214">
        <v>43160</v>
      </c>
      <c r="E135" s="211" t="s">
        <v>1615</v>
      </c>
      <c r="F135" s="211" t="s">
        <v>1840</v>
      </c>
      <c r="G135" s="210" t="s">
        <v>945</v>
      </c>
      <c r="H135" s="211">
        <v>37</v>
      </c>
      <c r="I135" s="211"/>
      <c r="J135" s="211"/>
      <c r="K135" s="211"/>
      <c r="L135" s="211"/>
    </row>
    <row r="136" spans="1:12" ht="51.6" customHeight="1" thickBot="1">
      <c r="A136" s="210">
        <v>132</v>
      </c>
      <c r="B136" s="211" t="s">
        <v>1841</v>
      </c>
      <c r="C136" s="211" t="s">
        <v>1842</v>
      </c>
      <c r="D136" s="214">
        <v>43160</v>
      </c>
      <c r="E136" s="211" t="s">
        <v>1615</v>
      </c>
      <c r="F136" s="211" t="s">
        <v>1843</v>
      </c>
      <c r="G136" s="210" t="s">
        <v>1367</v>
      </c>
      <c r="H136" s="211">
        <v>100</v>
      </c>
      <c r="I136" s="211" t="s">
        <v>1844</v>
      </c>
      <c r="J136" s="211">
        <v>85</v>
      </c>
      <c r="K136" s="211"/>
      <c r="L136" s="211" t="s">
        <v>1845</v>
      </c>
    </row>
    <row r="137" spans="1:12" ht="42.75" customHeight="1" thickBot="1">
      <c r="A137" s="210">
        <v>133</v>
      </c>
      <c r="B137" s="211" t="s">
        <v>1846</v>
      </c>
      <c r="C137" s="211" t="s">
        <v>1847</v>
      </c>
      <c r="D137" s="214">
        <v>43160</v>
      </c>
      <c r="E137" s="211" t="s">
        <v>1615</v>
      </c>
      <c r="F137" s="211" t="s">
        <v>1848</v>
      </c>
      <c r="G137" s="210" t="s">
        <v>901</v>
      </c>
      <c r="H137" s="211">
        <v>27.4</v>
      </c>
      <c r="I137" s="211" t="s">
        <v>1849</v>
      </c>
      <c r="J137" s="211">
        <v>27.4</v>
      </c>
      <c r="K137" s="211"/>
      <c r="L137" s="211"/>
    </row>
    <row r="138" spans="1:12" ht="62.25" customHeight="1" thickBot="1">
      <c r="A138" s="210">
        <v>134</v>
      </c>
      <c r="B138" s="211" t="s">
        <v>1394</v>
      </c>
      <c r="C138" s="211" t="s">
        <v>1850</v>
      </c>
      <c r="D138" s="214">
        <v>43160</v>
      </c>
      <c r="E138" s="211" t="s">
        <v>1615</v>
      </c>
      <c r="F138" s="211" t="s">
        <v>1851</v>
      </c>
      <c r="G138" s="210" t="s">
        <v>1516</v>
      </c>
      <c r="H138" s="211">
        <v>40</v>
      </c>
      <c r="I138" s="211" t="s">
        <v>1852</v>
      </c>
      <c r="J138" s="211"/>
      <c r="K138" s="211"/>
      <c r="L138" s="211" t="s">
        <v>1853</v>
      </c>
    </row>
    <row r="139" spans="1:12" ht="23.25" customHeight="1" thickBot="1">
      <c r="A139" s="210">
        <v>135</v>
      </c>
      <c r="B139" s="211" t="s">
        <v>1854</v>
      </c>
      <c r="C139" s="211" t="s">
        <v>1855</v>
      </c>
      <c r="D139" s="214">
        <v>43160</v>
      </c>
      <c r="E139" s="211" t="s">
        <v>1615</v>
      </c>
      <c r="F139" s="211" t="s">
        <v>1856</v>
      </c>
      <c r="G139" s="210" t="s">
        <v>945</v>
      </c>
      <c r="H139" s="211">
        <v>55</v>
      </c>
      <c r="I139" s="211"/>
      <c r="J139" s="211"/>
      <c r="K139" s="211"/>
      <c r="L139" s="211"/>
    </row>
    <row r="140" spans="1:12" ht="36.75" customHeight="1" thickBot="1">
      <c r="A140" s="210">
        <v>136</v>
      </c>
      <c r="B140" s="211" t="s">
        <v>1857</v>
      </c>
      <c r="C140" s="211" t="s">
        <v>1858</v>
      </c>
      <c r="D140" s="214">
        <v>43161</v>
      </c>
      <c r="E140" s="211" t="s">
        <v>1615</v>
      </c>
      <c r="F140" s="211" t="s">
        <v>1859</v>
      </c>
      <c r="G140" s="210" t="s">
        <v>1373</v>
      </c>
      <c r="H140" s="211">
        <v>75</v>
      </c>
      <c r="I140" s="211" t="s">
        <v>1860</v>
      </c>
      <c r="J140" s="211"/>
      <c r="K140" s="211"/>
      <c r="L140" s="211"/>
    </row>
    <row r="141" spans="1:12" ht="43.5" customHeight="1" thickBot="1">
      <c r="A141" s="210">
        <v>137</v>
      </c>
      <c r="B141" s="211" t="s">
        <v>1861</v>
      </c>
      <c r="C141" s="211" t="s">
        <v>1862</v>
      </c>
      <c r="D141" s="214">
        <v>43180</v>
      </c>
      <c r="E141" s="211" t="s">
        <v>1615</v>
      </c>
      <c r="F141" s="211" t="s">
        <v>1863</v>
      </c>
      <c r="G141" s="210" t="s">
        <v>945</v>
      </c>
      <c r="H141" s="211">
        <v>54</v>
      </c>
      <c r="I141" s="211" t="s">
        <v>1864</v>
      </c>
      <c r="J141" s="211">
        <v>54</v>
      </c>
      <c r="K141" s="211"/>
      <c r="L141" s="211"/>
    </row>
    <row r="142" spans="1:12" ht="41.25" customHeight="1" thickBot="1">
      <c r="A142" s="210">
        <v>138</v>
      </c>
      <c r="B142" s="211" t="s">
        <v>1865</v>
      </c>
      <c r="C142" s="211" t="s">
        <v>1866</v>
      </c>
      <c r="D142" s="214">
        <v>43196</v>
      </c>
      <c r="E142" s="211" t="s">
        <v>1615</v>
      </c>
      <c r="F142" s="211" t="s">
        <v>1867</v>
      </c>
      <c r="G142" s="210" t="s">
        <v>901</v>
      </c>
      <c r="H142" s="211">
        <v>45</v>
      </c>
      <c r="I142" s="211" t="s">
        <v>1868</v>
      </c>
      <c r="J142" s="211"/>
      <c r="K142" s="211"/>
      <c r="L142" s="211"/>
    </row>
    <row r="143" spans="1:12" ht="14.4" thickBot="1">
      <c r="A143" s="210">
        <v>139</v>
      </c>
      <c r="B143" s="211" t="s">
        <v>1869</v>
      </c>
      <c r="C143" s="211" t="s">
        <v>1870</v>
      </c>
      <c r="D143" s="214">
        <v>43203</v>
      </c>
      <c r="E143" s="211" t="s">
        <v>1615</v>
      </c>
      <c r="F143" s="211" t="s">
        <v>1871</v>
      </c>
      <c r="G143" s="210" t="s">
        <v>901</v>
      </c>
      <c r="H143" s="211">
        <v>55</v>
      </c>
      <c r="I143" s="211" t="s">
        <v>1359</v>
      </c>
      <c r="J143" s="211"/>
      <c r="K143" s="211"/>
      <c r="L143" s="211"/>
    </row>
    <row r="144" spans="1:12" ht="55.8" thickBot="1">
      <c r="A144" s="210">
        <v>140</v>
      </c>
      <c r="B144" s="211" t="s">
        <v>1869</v>
      </c>
      <c r="C144" s="211" t="s">
        <v>1872</v>
      </c>
      <c r="D144" s="214">
        <v>43568</v>
      </c>
      <c r="E144" s="211" t="s">
        <v>1615</v>
      </c>
      <c r="F144" s="211" t="s">
        <v>1873</v>
      </c>
      <c r="G144" s="210" t="s">
        <v>901</v>
      </c>
      <c r="H144" s="211">
        <v>65</v>
      </c>
      <c r="I144" s="211" t="s">
        <v>1359</v>
      </c>
      <c r="J144" s="211"/>
      <c r="K144" s="211"/>
      <c r="L144" s="211" t="s">
        <v>1874</v>
      </c>
    </row>
    <row r="145" spans="1:12" ht="14.4" thickBot="1">
      <c r="A145" s="210">
        <v>141</v>
      </c>
      <c r="B145" s="211" t="s">
        <v>1875</v>
      </c>
      <c r="C145" s="211" t="s">
        <v>1876</v>
      </c>
      <c r="D145" s="214">
        <v>43203</v>
      </c>
      <c r="E145" s="211" t="s">
        <v>1615</v>
      </c>
      <c r="F145" s="211" t="s">
        <v>1877</v>
      </c>
      <c r="G145" s="210" t="s">
        <v>945</v>
      </c>
      <c r="H145" s="211">
        <v>16</v>
      </c>
      <c r="I145" s="211"/>
      <c r="J145" s="211"/>
      <c r="K145" s="211"/>
      <c r="L145" s="211"/>
    </row>
    <row r="146" spans="1:12" ht="42" thickBot="1">
      <c r="A146" s="210">
        <v>142</v>
      </c>
      <c r="B146" s="211" t="s">
        <v>1878</v>
      </c>
      <c r="C146" s="211" t="s">
        <v>1879</v>
      </c>
      <c r="D146" s="214">
        <v>43222</v>
      </c>
      <c r="E146" s="211" t="s">
        <v>1615</v>
      </c>
      <c r="F146" s="211" t="s">
        <v>1880</v>
      </c>
      <c r="G146" s="210" t="s">
        <v>1367</v>
      </c>
      <c r="H146" s="211">
        <v>28</v>
      </c>
      <c r="I146" s="211" t="s">
        <v>1881</v>
      </c>
      <c r="J146" s="211"/>
      <c r="K146" s="211"/>
      <c r="L146" s="211"/>
    </row>
    <row r="147" spans="1:12" ht="28.2" thickBot="1">
      <c r="A147" s="210">
        <v>143</v>
      </c>
      <c r="B147" s="211" t="s">
        <v>1882</v>
      </c>
      <c r="C147" s="211" t="s">
        <v>1883</v>
      </c>
      <c r="D147" s="214">
        <v>43222</v>
      </c>
      <c r="E147" s="211" t="s">
        <v>1615</v>
      </c>
      <c r="F147" s="211" t="s">
        <v>1884</v>
      </c>
      <c r="G147" s="210" t="s">
        <v>901</v>
      </c>
      <c r="H147" s="211">
        <v>99.8</v>
      </c>
      <c r="I147" s="211" t="s">
        <v>1359</v>
      </c>
      <c r="J147" s="211"/>
      <c r="K147" s="211"/>
      <c r="L147" s="211"/>
    </row>
    <row r="148" spans="1:12" ht="28.2" thickBot="1">
      <c r="A148" s="210">
        <v>144</v>
      </c>
      <c r="B148" s="211" t="s">
        <v>1885</v>
      </c>
      <c r="C148" s="211" t="s">
        <v>1886</v>
      </c>
      <c r="D148" s="214">
        <v>43236</v>
      </c>
      <c r="E148" s="211" t="s">
        <v>1615</v>
      </c>
      <c r="F148" s="211" t="s">
        <v>1887</v>
      </c>
      <c r="G148" s="210" t="s">
        <v>1367</v>
      </c>
      <c r="H148" s="211">
        <v>76</v>
      </c>
      <c r="I148" s="211" t="s">
        <v>1359</v>
      </c>
      <c r="J148" s="211"/>
      <c r="K148" s="211"/>
      <c r="L148" s="211"/>
    </row>
    <row r="149" spans="1:12" ht="28.2" thickBot="1">
      <c r="A149" s="210">
        <v>145</v>
      </c>
      <c r="B149" s="211" t="s">
        <v>1885</v>
      </c>
      <c r="C149" s="211" t="s">
        <v>1888</v>
      </c>
      <c r="D149" s="214">
        <v>43236</v>
      </c>
      <c r="E149" s="211" t="s">
        <v>1615</v>
      </c>
      <c r="F149" s="211" t="s">
        <v>1889</v>
      </c>
      <c r="G149" s="210" t="s">
        <v>1367</v>
      </c>
      <c r="H149" s="211">
        <v>100</v>
      </c>
      <c r="I149" s="211" t="s">
        <v>1359</v>
      </c>
      <c r="J149" s="211"/>
      <c r="K149" s="211"/>
      <c r="L149" s="211"/>
    </row>
    <row r="150" spans="1:12" ht="83.4" thickBot="1">
      <c r="A150" s="210">
        <v>146</v>
      </c>
      <c r="B150" s="211" t="s">
        <v>1394</v>
      </c>
      <c r="C150" s="211" t="s">
        <v>1890</v>
      </c>
      <c r="D150" s="214">
        <v>43243</v>
      </c>
      <c r="E150" s="211" t="s">
        <v>1615</v>
      </c>
      <c r="F150" s="211" t="s">
        <v>1859</v>
      </c>
      <c r="G150" s="210" t="s">
        <v>1516</v>
      </c>
      <c r="H150" s="211">
        <v>75</v>
      </c>
      <c r="I150" s="211" t="s">
        <v>1891</v>
      </c>
      <c r="J150" s="211"/>
      <c r="K150" s="211"/>
      <c r="L150" s="211" t="s">
        <v>1892</v>
      </c>
    </row>
    <row r="151" spans="1:12" ht="42" thickBot="1">
      <c r="A151" s="210">
        <v>147</v>
      </c>
      <c r="B151" s="211" t="s">
        <v>1893</v>
      </c>
      <c r="C151" s="211" t="s">
        <v>1894</v>
      </c>
      <c r="D151" s="214">
        <v>43244</v>
      </c>
      <c r="E151" s="211" t="s">
        <v>1615</v>
      </c>
      <c r="F151" s="211" t="s">
        <v>1895</v>
      </c>
      <c r="G151" s="210" t="s">
        <v>1516</v>
      </c>
      <c r="H151" s="211">
        <v>20</v>
      </c>
      <c r="I151" s="211" t="s">
        <v>1896</v>
      </c>
      <c r="J151" s="211"/>
      <c r="K151" s="211"/>
      <c r="L151" s="211"/>
    </row>
    <row r="152" spans="1:12" ht="42" thickBot="1">
      <c r="A152" s="210">
        <v>148</v>
      </c>
      <c r="B152" s="211" t="s">
        <v>1897</v>
      </c>
      <c r="C152" s="211" t="s">
        <v>1898</v>
      </c>
      <c r="D152" s="214">
        <v>43263</v>
      </c>
      <c r="E152" s="211" t="s">
        <v>1615</v>
      </c>
      <c r="F152" s="211" t="s">
        <v>1899</v>
      </c>
      <c r="G152" s="210" t="s">
        <v>1373</v>
      </c>
      <c r="H152" s="211">
        <v>100</v>
      </c>
      <c r="I152" s="211" t="s">
        <v>1900</v>
      </c>
      <c r="J152" s="211"/>
      <c r="K152" s="211"/>
      <c r="L152" s="211"/>
    </row>
    <row r="153" spans="1:12" ht="78" customHeight="1" thickBot="1">
      <c r="A153" s="210">
        <v>149</v>
      </c>
      <c r="B153" s="211" t="s">
        <v>1394</v>
      </c>
      <c r="C153" s="211" t="s">
        <v>1901</v>
      </c>
      <c r="D153" s="214">
        <v>43264</v>
      </c>
      <c r="E153" s="211" t="s">
        <v>1615</v>
      </c>
      <c r="F153" s="211" t="s">
        <v>1902</v>
      </c>
      <c r="G153" s="210" t="s">
        <v>1516</v>
      </c>
      <c r="H153" s="211">
        <v>25</v>
      </c>
      <c r="I153" s="211" t="s">
        <v>1903</v>
      </c>
      <c r="J153" s="211"/>
      <c r="K153" s="211"/>
      <c r="L153" s="211" t="s">
        <v>1904</v>
      </c>
    </row>
    <row r="154" spans="1:12" ht="14.4" thickBot="1">
      <c r="A154" s="210">
        <v>150</v>
      </c>
      <c r="B154" s="211" t="s">
        <v>1905</v>
      </c>
      <c r="C154" s="211" t="s">
        <v>1906</v>
      </c>
      <c r="D154" s="214">
        <v>43264</v>
      </c>
      <c r="E154" s="211" t="s">
        <v>1615</v>
      </c>
      <c r="F154" s="211" t="s">
        <v>1907</v>
      </c>
      <c r="G154" s="210" t="s">
        <v>945</v>
      </c>
      <c r="H154" s="211">
        <v>100</v>
      </c>
      <c r="I154" s="211" t="s">
        <v>1359</v>
      </c>
      <c r="J154" s="211"/>
      <c r="K154" s="211"/>
      <c r="L154" s="211"/>
    </row>
    <row r="155" spans="1:12" ht="42" thickBot="1">
      <c r="A155" s="210">
        <v>151</v>
      </c>
      <c r="B155" s="211" t="s">
        <v>1908</v>
      </c>
      <c r="C155" s="211" t="s">
        <v>1909</v>
      </c>
      <c r="D155" s="214">
        <v>43273</v>
      </c>
      <c r="E155" s="211" t="s">
        <v>1615</v>
      </c>
      <c r="F155" s="211" t="s">
        <v>1910</v>
      </c>
      <c r="G155" s="210" t="s">
        <v>1516</v>
      </c>
      <c r="H155" s="211">
        <v>23.5</v>
      </c>
      <c r="I155" s="211" t="s">
        <v>1911</v>
      </c>
      <c r="J155" s="211"/>
      <c r="K155" s="211"/>
      <c r="L155" s="211"/>
    </row>
    <row r="156" spans="1:12" ht="42" thickBot="1">
      <c r="A156" s="210">
        <v>152</v>
      </c>
      <c r="B156" s="211" t="s">
        <v>1908</v>
      </c>
      <c r="C156" s="211" t="s">
        <v>1912</v>
      </c>
      <c r="D156" s="214">
        <v>43273</v>
      </c>
      <c r="E156" s="211" t="s">
        <v>1615</v>
      </c>
      <c r="F156" s="211" t="s">
        <v>1913</v>
      </c>
      <c r="G156" s="210" t="s">
        <v>1516</v>
      </c>
      <c r="H156" s="211">
        <v>12</v>
      </c>
      <c r="I156" s="211" t="s">
        <v>1914</v>
      </c>
      <c r="J156" s="211"/>
      <c r="K156" s="211"/>
      <c r="L156" s="211"/>
    </row>
    <row r="157" spans="1:12" ht="28.2" thickBot="1">
      <c r="A157" s="210">
        <v>153</v>
      </c>
      <c r="B157" s="211" t="s">
        <v>1915</v>
      </c>
      <c r="C157" s="211" t="s">
        <v>1916</v>
      </c>
      <c r="D157" s="214">
        <v>43276</v>
      </c>
      <c r="E157" s="211" t="s">
        <v>1615</v>
      </c>
      <c r="F157" s="211" t="s">
        <v>1917</v>
      </c>
      <c r="G157" s="210" t="s">
        <v>945</v>
      </c>
      <c r="H157" s="211">
        <v>50</v>
      </c>
      <c r="I157" s="211" t="s">
        <v>1359</v>
      </c>
      <c r="J157" s="211"/>
      <c r="K157" s="211"/>
      <c r="L157" s="211"/>
    </row>
    <row r="158" spans="1:12" ht="14.4" thickBot="1">
      <c r="A158" s="210">
        <v>154</v>
      </c>
      <c r="B158" s="211" t="s">
        <v>1918</v>
      </c>
      <c r="C158" s="211" t="s">
        <v>1919</v>
      </c>
      <c r="D158" s="214">
        <v>43276</v>
      </c>
      <c r="E158" s="211" t="s">
        <v>1615</v>
      </c>
      <c r="F158" s="211" t="s">
        <v>1920</v>
      </c>
      <c r="G158" s="210" t="s">
        <v>1373</v>
      </c>
      <c r="H158" s="211">
        <v>65</v>
      </c>
      <c r="I158" s="211" t="s">
        <v>1359</v>
      </c>
      <c r="J158" s="211"/>
      <c r="K158" s="211"/>
      <c r="L158" s="211"/>
    </row>
    <row r="159" spans="1:12" ht="42" thickBot="1">
      <c r="A159" s="210">
        <v>155</v>
      </c>
      <c r="B159" s="211" t="s">
        <v>1921</v>
      </c>
      <c r="C159" s="211" t="s">
        <v>1922</v>
      </c>
      <c r="D159" s="214">
        <v>43285</v>
      </c>
      <c r="E159" s="211" t="s">
        <v>1615</v>
      </c>
      <c r="F159" s="211" t="s">
        <v>1923</v>
      </c>
      <c r="G159" s="210" t="s">
        <v>901</v>
      </c>
      <c r="H159" s="211">
        <v>25</v>
      </c>
      <c r="I159" s="211" t="s">
        <v>1924</v>
      </c>
      <c r="J159" s="211"/>
      <c r="K159" s="211"/>
      <c r="L159" s="211"/>
    </row>
    <row r="160" spans="1:12" ht="28.2" thickBot="1">
      <c r="A160" s="210">
        <v>156</v>
      </c>
      <c r="B160" s="211" t="s">
        <v>1925</v>
      </c>
      <c r="C160" s="211" t="s">
        <v>1926</v>
      </c>
      <c r="D160" s="214">
        <v>43312</v>
      </c>
      <c r="E160" s="211" t="s">
        <v>1615</v>
      </c>
      <c r="F160" s="211" t="s">
        <v>1927</v>
      </c>
      <c r="G160" s="210" t="s">
        <v>901</v>
      </c>
      <c r="H160" s="211">
        <v>100</v>
      </c>
      <c r="I160" s="211" t="s">
        <v>1359</v>
      </c>
      <c r="J160" s="211"/>
      <c r="K160" s="211"/>
      <c r="L160" s="211"/>
    </row>
    <row r="161" spans="1:12" ht="40.5" customHeight="1" thickBot="1">
      <c r="A161" s="210">
        <v>157</v>
      </c>
      <c r="B161" s="211" t="s">
        <v>1928</v>
      </c>
      <c r="C161" s="211" t="s">
        <v>1929</v>
      </c>
      <c r="D161" s="214">
        <v>43312</v>
      </c>
      <c r="E161" s="211" t="s">
        <v>1615</v>
      </c>
      <c r="F161" s="211" t="s">
        <v>1930</v>
      </c>
      <c r="G161" s="210" t="s">
        <v>860</v>
      </c>
      <c r="H161" s="211">
        <v>24</v>
      </c>
      <c r="I161" s="211" t="s">
        <v>1931</v>
      </c>
      <c r="J161" s="211"/>
      <c r="K161" s="211"/>
      <c r="L161" s="211"/>
    </row>
    <row r="162" spans="1:12" ht="111" thickBot="1">
      <c r="A162" s="210">
        <v>158</v>
      </c>
      <c r="B162" s="211" t="s">
        <v>1932</v>
      </c>
      <c r="C162" s="211" t="s">
        <v>1933</v>
      </c>
      <c r="D162" s="214">
        <v>43312</v>
      </c>
      <c r="E162" s="211" t="s">
        <v>1615</v>
      </c>
      <c r="F162" s="211" t="s">
        <v>1934</v>
      </c>
      <c r="G162" s="210" t="s">
        <v>1516</v>
      </c>
      <c r="H162" s="211">
        <v>28</v>
      </c>
      <c r="I162" s="211" t="s">
        <v>1935</v>
      </c>
      <c r="J162" s="211"/>
      <c r="K162" s="211"/>
      <c r="L162" s="211" t="s">
        <v>1936</v>
      </c>
    </row>
    <row r="163" spans="1:12" ht="28.2" thickBot="1">
      <c r="A163" s="210">
        <v>159</v>
      </c>
      <c r="B163" s="211" t="s">
        <v>1925</v>
      </c>
      <c r="C163" s="211" t="s">
        <v>1937</v>
      </c>
      <c r="D163" s="214">
        <v>43312</v>
      </c>
      <c r="E163" s="211" t="s">
        <v>1615</v>
      </c>
      <c r="F163" s="211" t="s">
        <v>1938</v>
      </c>
      <c r="G163" s="210" t="s">
        <v>901</v>
      </c>
      <c r="H163" s="211">
        <v>100</v>
      </c>
      <c r="I163" s="211" t="s">
        <v>1359</v>
      </c>
      <c r="J163" s="211"/>
      <c r="K163" s="211"/>
      <c r="L163" s="211"/>
    </row>
    <row r="164" spans="1:12" ht="28.2" thickBot="1">
      <c r="A164" s="210">
        <v>160</v>
      </c>
      <c r="B164" s="211" t="s">
        <v>1925</v>
      </c>
      <c r="C164" s="211" t="s">
        <v>1939</v>
      </c>
      <c r="D164" s="214">
        <v>43312</v>
      </c>
      <c r="E164" s="211" t="s">
        <v>1615</v>
      </c>
      <c r="F164" s="211" t="s">
        <v>1940</v>
      </c>
      <c r="G164" s="210" t="s">
        <v>901</v>
      </c>
      <c r="H164" s="211">
        <v>100</v>
      </c>
      <c r="I164" s="211" t="s">
        <v>1359</v>
      </c>
      <c r="J164" s="211"/>
      <c r="K164" s="211"/>
      <c r="L164" s="211"/>
    </row>
    <row r="165" spans="1:12" ht="42" thickBot="1">
      <c r="A165" s="210">
        <v>161</v>
      </c>
      <c r="B165" s="211" t="s">
        <v>1941</v>
      </c>
      <c r="C165" s="211" t="s">
        <v>1942</v>
      </c>
      <c r="D165" s="214">
        <v>43314</v>
      </c>
      <c r="E165" s="211" t="s">
        <v>1615</v>
      </c>
      <c r="F165" s="211" t="s">
        <v>1943</v>
      </c>
      <c r="G165" s="210" t="s">
        <v>1367</v>
      </c>
      <c r="H165" s="211">
        <v>100</v>
      </c>
      <c r="I165" s="211" t="s">
        <v>1944</v>
      </c>
      <c r="J165" s="211"/>
      <c r="K165" s="211"/>
      <c r="L165" s="211"/>
    </row>
    <row r="166" spans="1:12" ht="42" thickBot="1">
      <c r="A166" s="210">
        <v>162</v>
      </c>
      <c r="B166" s="211" t="s">
        <v>1865</v>
      </c>
      <c r="C166" s="211" t="s">
        <v>1945</v>
      </c>
      <c r="D166" s="214">
        <v>43328</v>
      </c>
      <c r="E166" s="211" t="s">
        <v>1615</v>
      </c>
      <c r="F166" s="211" t="s">
        <v>1946</v>
      </c>
      <c r="G166" s="210" t="s">
        <v>901</v>
      </c>
      <c r="H166" s="211">
        <v>77</v>
      </c>
      <c r="I166" s="211" t="s">
        <v>1947</v>
      </c>
      <c r="J166" s="211">
        <v>77</v>
      </c>
      <c r="K166" s="211"/>
      <c r="L166" s="211"/>
    </row>
    <row r="167" spans="1:12" ht="42" thickBot="1">
      <c r="A167" s="210">
        <v>163</v>
      </c>
      <c r="B167" s="211" t="s">
        <v>1948</v>
      </c>
      <c r="C167" s="211" t="s">
        <v>1949</v>
      </c>
      <c r="D167" s="214">
        <v>43329</v>
      </c>
      <c r="E167" s="211" t="s">
        <v>1615</v>
      </c>
      <c r="F167" s="211" t="s">
        <v>1950</v>
      </c>
      <c r="G167" s="210" t="s">
        <v>1373</v>
      </c>
      <c r="H167" s="211">
        <v>53.7</v>
      </c>
      <c r="I167" s="211" t="s">
        <v>1359</v>
      </c>
      <c r="J167" s="211"/>
      <c r="K167" s="211"/>
      <c r="L167" s="211"/>
    </row>
    <row r="168" spans="1:12" ht="28.2" thickBot="1">
      <c r="A168" s="210">
        <v>164</v>
      </c>
      <c r="B168" s="211" t="s">
        <v>1951</v>
      </c>
      <c r="C168" s="211" t="s">
        <v>1952</v>
      </c>
      <c r="D168" s="214">
        <v>43347</v>
      </c>
      <c r="E168" s="211" t="s">
        <v>1615</v>
      </c>
      <c r="F168" s="211" t="s">
        <v>1953</v>
      </c>
      <c r="G168" s="210" t="s">
        <v>1373</v>
      </c>
      <c r="H168" s="211">
        <v>94</v>
      </c>
      <c r="I168" s="211" t="s">
        <v>1359</v>
      </c>
      <c r="J168" s="211"/>
      <c r="K168" s="211"/>
      <c r="L168" s="211"/>
    </row>
    <row r="169" spans="1:12" ht="14.4" thickBot="1">
      <c r="A169" s="210">
        <v>165</v>
      </c>
      <c r="B169" s="211" t="s">
        <v>1954</v>
      </c>
      <c r="C169" s="211" t="s">
        <v>1955</v>
      </c>
      <c r="D169" s="214">
        <v>43347</v>
      </c>
      <c r="E169" s="211" t="s">
        <v>1615</v>
      </c>
      <c r="F169" s="211" t="s">
        <v>1956</v>
      </c>
      <c r="G169" s="210" t="s">
        <v>1373</v>
      </c>
      <c r="H169" s="211">
        <v>100</v>
      </c>
      <c r="I169" s="211" t="s">
        <v>1359</v>
      </c>
      <c r="J169" s="211"/>
      <c r="K169" s="211"/>
      <c r="L169" s="211"/>
    </row>
    <row r="170" spans="1:12" ht="96" customHeight="1" thickBot="1">
      <c r="A170" s="210">
        <v>166</v>
      </c>
      <c r="B170" s="211" t="s">
        <v>1957</v>
      </c>
      <c r="C170" s="211" t="s">
        <v>1958</v>
      </c>
      <c r="D170" s="214">
        <v>43376</v>
      </c>
      <c r="E170" s="211" t="s">
        <v>1615</v>
      </c>
      <c r="F170" s="211" t="s">
        <v>1959</v>
      </c>
      <c r="G170" s="210" t="s">
        <v>1516</v>
      </c>
      <c r="H170" s="211">
        <v>16</v>
      </c>
      <c r="I170" s="211" t="s">
        <v>1960</v>
      </c>
      <c r="J170" s="211"/>
      <c r="K170" s="211"/>
      <c r="L170" s="211"/>
    </row>
    <row r="171" spans="1:12" ht="14.4" thickBot="1">
      <c r="A171" s="210">
        <v>167</v>
      </c>
      <c r="B171" s="211" t="s">
        <v>1954</v>
      </c>
      <c r="C171" s="211" t="s">
        <v>1961</v>
      </c>
      <c r="D171" s="214">
        <v>43376</v>
      </c>
      <c r="E171" s="211" t="s">
        <v>1615</v>
      </c>
      <c r="F171" s="211" t="s">
        <v>1962</v>
      </c>
      <c r="G171" s="210" t="s">
        <v>1505</v>
      </c>
      <c r="H171" s="211">
        <v>100</v>
      </c>
      <c r="I171" s="211" t="s">
        <v>1359</v>
      </c>
      <c r="J171" s="211"/>
      <c r="K171" s="211"/>
      <c r="L171" s="211"/>
    </row>
    <row r="172" spans="1:12" ht="28.2" thickBot="1">
      <c r="A172" s="210">
        <v>168</v>
      </c>
      <c r="B172" s="211" t="s">
        <v>1951</v>
      </c>
      <c r="C172" s="211" t="s">
        <v>1963</v>
      </c>
      <c r="D172" s="214">
        <v>43378</v>
      </c>
      <c r="E172" s="211" t="s">
        <v>1615</v>
      </c>
      <c r="F172" s="211" t="s">
        <v>1964</v>
      </c>
      <c r="G172" s="210" t="s">
        <v>901</v>
      </c>
      <c r="H172" s="211">
        <v>74</v>
      </c>
      <c r="I172" s="211" t="s">
        <v>1965</v>
      </c>
      <c r="J172" s="211"/>
      <c r="K172" s="211"/>
      <c r="L172" s="211"/>
    </row>
    <row r="173" spans="1:12" ht="46.5" customHeight="1" thickBot="1">
      <c r="A173" s="210">
        <v>169</v>
      </c>
      <c r="B173" s="211" t="s">
        <v>1966</v>
      </c>
      <c r="C173" s="211" t="s">
        <v>1967</v>
      </c>
      <c r="D173" s="214">
        <v>43383</v>
      </c>
      <c r="E173" s="211" t="s">
        <v>1615</v>
      </c>
      <c r="F173" s="211" t="s">
        <v>1968</v>
      </c>
      <c r="G173" s="210" t="s">
        <v>1367</v>
      </c>
      <c r="H173" s="211">
        <v>32</v>
      </c>
      <c r="I173" s="211" t="s">
        <v>1969</v>
      </c>
      <c r="J173" s="211"/>
      <c r="K173" s="211"/>
      <c r="L173" s="211"/>
    </row>
    <row r="174" spans="1:12" ht="126.6" customHeight="1" thickBot="1">
      <c r="A174" s="210">
        <v>170</v>
      </c>
      <c r="B174" s="211" t="s">
        <v>1957</v>
      </c>
      <c r="C174" s="211" t="s">
        <v>1970</v>
      </c>
      <c r="D174" s="214">
        <v>43383</v>
      </c>
      <c r="E174" s="211" t="s">
        <v>1615</v>
      </c>
      <c r="F174" s="211" t="s">
        <v>1971</v>
      </c>
      <c r="G174" s="210" t="s">
        <v>1972</v>
      </c>
      <c r="H174" s="211">
        <v>100</v>
      </c>
      <c r="I174" s="211" t="s">
        <v>1973</v>
      </c>
      <c r="J174" s="211">
        <v>100</v>
      </c>
      <c r="K174" s="211"/>
      <c r="L174" s="211"/>
    </row>
    <row r="175" spans="1:12" ht="14.4" thickBot="1">
      <c r="A175" s="210">
        <v>171</v>
      </c>
      <c r="B175" s="211" t="s">
        <v>1974</v>
      </c>
      <c r="C175" s="211" t="s">
        <v>1975</v>
      </c>
      <c r="D175" s="214">
        <v>43389</v>
      </c>
      <c r="E175" s="211" t="s">
        <v>1615</v>
      </c>
      <c r="F175" s="211" t="s">
        <v>1976</v>
      </c>
      <c r="G175" s="210" t="s">
        <v>901</v>
      </c>
      <c r="H175" s="211">
        <v>25</v>
      </c>
      <c r="I175" s="211"/>
      <c r="J175" s="211"/>
      <c r="K175" s="211"/>
      <c r="L175" s="211"/>
    </row>
    <row r="176" spans="1:12" ht="28.2" thickBot="1">
      <c r="A176" s="210">
        <v>172</v>
      </c>
      <c r="B176" s="211" t="s">
        <v>1977</v>
      </c>
      <c r="C176" s="211" t="s">
        <v>1978</v>
      </c>
      <c r="D176" s="214">
        <v>43390</v>
      </c>
      <c r="E176" s="211" t="s">
        <v>1357</v>
      </c>
      <c r="F176" s="211" t="s">
        <v>1979</v>
      </c>
      <c r="G176" s="210" t="s">
        <v>860</v>
      </c>
      <c r="H176" s="211">
        <v>97.14</v>
      </c>
      <c r="I176" s="211" t="s">
        <v>1359</v>
      </c>
      <c r="J176" s="211"/>
      <c r="K176" s="211"/>
      <c r="L176" s="211"/>
    </row>
    <row r="177" spans="1:12" ht="14.4" thickBot="1">
      <c r="A177" s="210">
        <v>173</v>
      </c>
      <c r="B177" s="211" t="s">
        <v>1980</v>
      </c>
      <c r="C177" s="211" t="s">
        <v>1981</v>
      </c>
      <c r="D177" s="214">
        <v>43390</v>
      </c>
      <c r="E177" s="211" t="s">
        <v>1615</v>
      </c>
      <c r="F177" s="211" t="s">
        <v>1982</v>
      </c>
      <c r="G177" s="210" t="s">
        <v>901</v>
      </c>
      <c r="H177" s="211">
        <v>37.9</v>
      </c>
      <c r="I177" s="211" t="s">
        <v>1359</v>
      </c>
      <c r="J177" s="211"/>
      <c r="K177" s="211"/>
      <c r="L177" s="211"/>
    </row>
    <row r="178" spans="1:12" ht="28.2" thickBot="1">
      <c r="A178" s="210">
        <v>174</v>
      </c>
      <c r="B178" s="211" t="s">
        <v>1983</v>
      </c>
      <c r="C178" s="211" t="s">
        <v>1984</v>
      </c>
      <c r="D178" s="214">
        <v>43390</v>
      </c>
      <c r="E178" s="211" t="s">
        <v>1615</v>
      </c>
      <c r="F178" s="211" t="s">
        <v>1985</v>
      </c>
      <c r="G178" s="210" t="s">
        <v>901</v>
      </c>
      <c r="H178" s="211">
        <v>86</v>
      </c>
      <c r="I178" s="211" t="s">
        <v>1359</v>
      </c>
      <c r="J178" s="211"/>
      <c r="K178" s="211"/>
      <c r="L178" s="211"/>
    </row>
    <row r="179" spans="1:12" ht="14.4" thickBot="1">
      <c r="A179" s="210">
        <v>175</v>
      </c>
      <c r="B179" s="211" t="s">
        <v>1986</v>
      </c>
      <c r="C179" s="211" t="s">
        <v>1987</v>
      </c>
      <c r="D179" s="214">
        <v>43390</v>
      </c>
      <c r="E179" s="211" t="s">
        <v>1615</v>
      </c>
      <c r="F179" s="211" t="s">
        <v>1988</v>
      </c>
      <c r="G179" s="210" t="s">
        <v>860</v>
      </c>
      <c r="H179" s="211">
        <v>90</v>
      </c>
      <c r="I179" s="211" t="s">
        <v>1359</v>
      </c>
      <c r="J179" s="211"/>
      <c r="K179" s="211"/>
      <c r="L179" s="211"/>
    </row>
    <row r="180" spans="1:12" ht="14.4" thickBot="1">
      <c r="A180" s="210">
        <v>176</v>
      </c>
      <c r="B180" s="211" t="s">
        <v>1989</v>
      </c>
      <c r="C180" s="211" t="s">
        <v>1990</v>
      </c>
      <c r="D180" s="214">
        <v>43390</v>
      </c>
      <c r="E180" s="211" t="s">
        <v>1615</v>
      </c>
      <c r="F180" s="211" t="s">
        <v>1991</v>
      </c>
      <c r="G180" s="210" t="s">
        <v>1516</v>
      </c>
      <c r="H180" s="211">
        <v>38</v>
      </c>
      <c r="I180" s="211"/>
      <c r="J180" s="211"/>
      <c r="K180" s="211"/>
      <c r="L180" s="211"/>
    </row>
    <row r="181" spans="1:12" ht="14.4" thickBot="1">
      <c r="A181" s="210">
        <v>177</v>
      </c>
      <c r="B181" s="211" t="s">
        <v>1954</v>
      </c>
      <c r="C181" s="211" t="s">
        <v>1992</v>
      </c>
      <c r="D181" s="214">
        <v>43403</v>
      </c>
      <c r="E181" s="211" t="s">
        <v>1615</v>
      </c>
      <c r="F181" s="211" t="s">
        <v>1993</v>
      </c>
      <c r="G181" s="210" t="s">
        <v>901</v>
      </c>
      <c r="H181" s="211">
        <v>100</v>
      </c>
      <c r="I181" s="211" t="s">
        <v>1359</v>
      </c>
      <c r="J181" s="211"/>
      <c r="K181" s="211"/>
      <c r="L181" s="211"/>
    </row>
    <row r="182" spans="1:12" ht="14.4" thickBot="1">
      <c r="A182" s="210">
        <v>178</v>
      </c>
      <c r="B182" s="211" t="s">
        <v>1994</v>
      </c>
      <c r="C182" s="211" t="s">
        <v>1995</v>
      </c>
      <c r="D182" s="214">
        <v>43410</v>
      </c>
      <c r="E182" s="211" t="s">
        <v>1615</v>
      </c>
      <c r="F182" s="211" t="s">
        <v>1996</v>
      </c>
      <c r="G182" s="210" t="s">
        <v>1516</v>
      </c>
      <c r="H182" s="211">
        <v>53</v>
      </c>
      <c r="I182" s="211" t="s">
        <v>1359</v>
      </c>
      <c r="J182" s="211"/>
      <c r="K182" s="211"/>
      <c r="L182" s="211"/>
    </row>
    <row r="183" spans="1:12" ht="14.4" thickBot="1">
      <c r="A183" s="210">
        <v>179</v>
      </c>
      <c r="B183" s="211" t="s">
        <v>1997</v>
      </c>
      <c r="C183" s="211" t="s">
        <v>1998</v>
      </c>
      <c r="D183" s="214">
        <v>43410</v>
      </c>
      <c r="E183" s="211" t="s">
        <v>1615</v>
      </c>
      <c r="F183" s="211" t="s">
        <v>1999</v>
      </c>
      <c r="G183" s="210" t="s">
        <v>1373</v>
      </c>
      <c r="H183" s="211">
        <v>100</v>
      </c>
      <c r="I183" s="211" t="s">
        <v>1359</v>
      </c>
      <c r="J183" s="211"/>
      <c r="K183" s="211"/>
      <c r="L183" s="211"/>
    </row>
    <row r="184" spans="1:12" ht="28.2" thickBot="1">
      <c r="A184" s="210">
        <v>180</v>
      </c>
      <c r="B184" s="211" t="s">
        <v>1932</v>
      </c>
      <c r="C184" s="211" t="s">
        <v>2000</v>
      </c>
      <c r="D184" s="214">
        <v>43431</v>
      </c>
      <c r="E184" s="211" t="s">
        <v>1615</v>
      </c>
      <c r="F184" s="211" t="s">
        <v>2001</v>
      </c>
      <c r="G184" s="210" t="s">
        <v>1516</v>
      </c>
      <c r="H184" s="211">
        <v>82.3</v>
      </c>
      <c r="I184" s="211" t="s">
        <v>1359</v>
      </c>
      <c r="J184" s="211"/>
      <c r="K184" s="211"/>
      <c r="L184" s="211"/>
    </row>
    <row r="185" spans="1:12" ht="28.2" thickBot="1">
      <c r="A185" s="210">
        <v>181</v>
      </c>
      <c r="B185" s="211" t="s">
        <v>2002</v>
      </c>
      <c r="C185" s="211" t="s">
        <v>2003</v>
      </c>
      <c r="D185" s="214">
        <v>43431</v>
      </c>
      <c r="E185" s="211" t="s">
        <v>1615</v>
      </c>
      <c r="F185" s="211" t="s">
        <v>2004</v>
      </c>
      <c r="G185" s="210" t="s">
        <v>1367</v>
      </c>
      <c r="H185" s="211">
        <v>72</v>
      </c>
      <c r="I185" s="211" t="s">
        <v>1359</v>
      </c>
      <c r="J185" s="211"/>
      <c r="K185" s="211"/>
      <c r="L185" s="211"/>
    </row>
    <row r="186" spans="1:12" ht="42" thickBot="1">
      <c r="A186" s="210">
        <v>182</v>
      </c>
      <c r="B186" s="211" t="s">
        <v>2005</v>
      </c>
      <c r="C186" s="211" t="s">
        <v>2006</v>
      </c>
      <c r="D186" s="214">
        <v>43427</v>
      </c>
      <c r="E186" s="211" t="s">
        <v>1615</v>
      </c>
      <c r="F186" s="211" t="s">
        <v>2007</v>
      </c>
      <c r="G186" s="210" t="s">
        <v>1367</v>
      </c>
      <c r="H186" s="211">
        <v>30</v>
      </c>
      <c r="I186" s="211" t="s">
        <v>2008</v>
      </c>
      <c r="J186" s="211"/>
      <c r="K186" s="211"/>
      <c r="L186" s="211"/>
    </row>
    <row r="187" spans="1:12" ht="28.2" thickBot="1">
      <c r="A187" s="210">
        <v>183</v>
      </c>
      <c r="B187" s="211" t="s">
        <v>1882</v>
      </c>
      <c r="C187" s="211" t="s">
        <v>2009</v>
      </c>
      <c r="D187" s="214">
        <v>43440</v>
      </c>
      <c r="E187" s="211" t="s">
        <v>1615</v>
      </c>
      <c r="F187" s="211" t="s">
        <v>2010</v>
      </c>
      <c r="G187" s="210" t="s">
        <v>901</v>
      </c>
      <c r="H187" s="211">
        <v>21</v>
      </c>
      <c r="I187" s="211" t="s">
        <v>1359</v>
      </c>
      <c r="J187" s="211"/>
      <c r="K187" s="211"/>
      <c r="L187" s="211"/>
    </row>
    <row r="188" spans="1:12" ht="14.4" thickBot="1">
      <c r="A188" s="210">
        <v>184</v>
      </c>
      <c r="B188" s="211" t="s">
        <v>1730</v>
      </c>
      <c r="C188" s="211" t="s">
        <v>2011</v>
      </c>
      <c r="D188" s="214">
        <v>43440</v>
      </c>
      <c r="E188" s="211" t="s">
        <v>1615</v>
      </c>
      <c r="F188" s="211" t="s">
        <v>2012</v>
      </c>
      <c r="G188" s="210" t="s">
        <v>1516</v>
      </c>
      <c r="H188" s="211">
        <v>60.8</v>
      </c>
      <c r="I188" s="211" t="s">
        <v>1359</v>
      </c>
      <c r="J188" s="211"/>
      <c r="K188" s="211"/>
      <c r="L188" s="211"/>
    </row>
    <row r="189" spans="1:12" ht="28.2" thickBot="1">
      <c r="A189" s="210">
        <v>185</v>
      </c>
      <c r="B189" s="211" t="s">
        <v>2013</v>
      </c>
      <c r="C189" s="211" t="s">
        <v>2014</v>
      </c>
      <c r="D189" s="214">
        <v>43441</v>
      </c>
      <c r="E189" s="211" t="s">
        <v>1615</v>
      </c>
      <c r="F189" s="211" t="s">
        <v>2015</v>
      </c>
      <c r="G189" s="210" t="s">
        <v>1516</v>
      </c>
      <c r="H189" s="211">
        <v>14</v>
      </c>
      <c r="I189" s="211" t="s">
        <v>1359</v>
      </c>
      <c r="J189" s="211"/>
      <c r="K189" s="211"/>
      <c r="L189" s="211"/>
    </row>
    <row r="190" spans="1:12" ht="14.4" thickBot="1">
      <c r="A190" s="210">
        <v>186</v>
      </c>
      <c r="B190" s="211" t="s">
        <v>2016</v>
      </c>
      <c r="C190" s="211" t="s">
        <v>2017</v>
      </c>
      <c r="D190" s="214">
        <v>43441</v>
      </c>
      <c r="E190" s="211" t="s">
        <v>1615</v>
      </c>
      <c r="F190" s="211" t="s">
        <v>2018</v>
      </c>
      <c r="G190" s="210" t="s">
        <v>1516</v>
      </c>
      <c r="H190" s="211">
        <v>75</v>
      </c>
      <c r="I190" s="211" t="s">
        <v>1359</v>
      </c>
      <c r="J190" s="211"/>
      <c r="K190" s="211"/>
      <c r="L190" s="211"/>
    </row>
    <row r="191" spans="1:12" ht="28.2" thickBot="1">
      <c r="A191" s="210">
        <v>187</v>
      </c>
      <c r="B191" s="211" t="s">
        <v>2019</v>
      </c>
      <c r="C191" s="211" t="s">
        <v>2020</v>
      </c>
      <c r="D191" s="214">
        <v>43441</v>
      </c>
      <c r="E191" s="211" t="s">
        <v>1615</v>
      </c>
      <c r="F191" s="211" t="s">
        <v>1485</v>
      </c>
      <c r="G191" s="210" t="s">
        <v>1516</v>
      </c>
      <c r="H191" s="211">
        <v>90</v>
      </c>
      <c r="I191" s="211" t="s">
        <v>1359</v>
      </c>
      <c r="J191" s="211"/>
      <c r="K191" s="211"/>
      <c r="L191" s="211"/>
    </row>
    <row r="192" spans="1:12" ht="14.4" thickBot="1">
      <c r="A192" s="210">
        <v>188</v>
      </c>
      <c r="B192" s="211" t="s">
        <v>2021</v>
      </c>
      <c r="C192" s="211" t="s">
        <v>2022</v>
      </c>
      <c r="D192" s="214">
        <v>43441</v>
      </c>
      <c r="E192" s="211" t="s">
        <v>1615</v>
      </c>
      <c r="F192" s="211" t="s">
        <v>2023</v>
      </c>
      <c r="G192" s="210" t="s">
        <v>1516</v>
      </c>
      <c r="H192" s="211">
        <v>44</v>
      </c>
      <c r="I192" s="211" t="s">
        <v>1359</v>
      </c>
      <c r="J192" s="211"/>
      <c r="K192" s="211"/>
      <c r="L192" s="211"/>
    </row>
    <row r="193" spans="1:12" ht="14.4" thickBot="1">
      <c r="A193" s="210">
        <v>189</v>
      </c>
      <c r="B193" s="211" t="s">
        <v>2024</v>
      </c>
      <c r="C193" s="211" t="s">
        <v>2025</v>
      </c>
      <c r="D193" s="214">
        <v>43462</v>
      </c>
      <c r="E193" s="211" t="s">
        <v>1615</v>
      </c>
      <c r="F193" s="211" t="s">
        <v>2026</v>
      </c>
      <c r="G193" s="210" t="s">
        <v>1516</v>
      </c>
      <c r="H193" s="211">
        <v>16</v>
      </c>
      <c r="I193" s="211" t="s">
        <v>1359</v>
      </c>
      <c r="J193" s="211"/>
      <c r="K193" s="211"/>
      <c r="L193" s="211"/>
    </row>
    <row r="194" spans="1:12" ht="28.2" thickBot="1">
      <c r="A194" s="210">
        <v>190</v>
      </c>
      <c r="B194" s="211" t="s">
        <v>2027</v>
      </c>
      <c r="C194" s="211" t="s">
        <v>2028</v>
      </c>
      <c r="D194" s="214">
        <v>43462</v>
      </c>
      <c r="E194" s="211" t="s">
        <v>1615</v>
      </c>
      <c r="F194" s="211" t="s">
        <v>2029</v>
      </c>
      <c r="G194" s="210" t="s">
        <v>1373</v>
      </c>
      <c r="H194" s="211">
        <v>35</v>
      </c>
      <c r="I194" s="211"/>
      <c r="J194" s="211"/>
      <c r="K194" s="211"/>
      <c r="L194" s="211"/>
    </row>
    <row r="195" spans="1:12" ht="14.4" thickBot="1">
      <c r="A195" s="210">
        <v>191</v>
      </c>
      <c r="B195" s="211" t="s">
        <v>2016</v>
      </c>
      <c r="C195" s="211" t="s">
        <v>2030</v>
      </c>
      <c r="D195" s="214">
        <v>43462</v>
      </c>
      <c r="E195" s="211" t="s">
        <v>1615</v>
      </c>
      <c r="F195" s="211" t="s">
        <v>2031</v>
      </c>
      <c r="G195" s="210" t="s">
        <v>945</v>
      </c>
      <c r="H195" s="211">
        <v>12</v>
      </c>
      <c r="I195" s="211" t="s">
        <v>1359</v>
      </c>
      <c r="J195" s="211"/>
      <c r="K195" s="211"/>
      <c r="L195" s="211"/>
    </row>
    <row r="196" spans="1:12" ht="14.4" thickBot="1">
      <c r="A196" s="210">
        <v>192</v>
      </c>
      <c r="B196" s="211" t="s">
        <v>2032</v>
      </c>
      <c r="C196" s="211" t="s">
        <v>2033</v>
      </c>
      <c r="D196" s="214">
        <v>43462</v>
      </c>
      <c r="E196" s="211" t="s">
        <v>1615</v>
      </c>
      <c r="F196" s="211" t="s">
        <v>2034</v>
      </c>
      <c r="G196" s="210" t="s">
        <v>901</v>
      </c>
      <c r="H196" s="211">
        <v>13</v>
      </c>
      <c r="I196" s="211" t="s">
        <v>1359</v>
      </c>
      <c r="J196" s="211"/>
      <c r="K196" s="211"/>
      <c r="L196" s="211"/>
    </row>
    <row r="197" spans="1:12" ht="14.4" thickBot="1">
      <c r="A197" s="210">
        <v>193</v>
      </c>
      <c r="B197" s="211" t="s">
        <v>1506</v>
      </c>
      <c r="C197" s="211" t="s">
        <v>2035</v>
      </c>
      <c r="D197" s="214">
        <v>43465</v>
      </c>
      <c r="E197" s="211" t="s">
        <v>1615</v>
      </c>
      <c r="F197" s="211" t="s">
        <v>2036</v>
      </c>
      <c r="G197" s="210" t="s">
        <v>901</v>
      </c>
      <c r="H197" s="211">
        <v>44.66</v>
      </c>
      <c r="I197" s="211" t="s">
        <v>1359</v>
      </c>
      <c r="J197" s="211"/>
      <c r="K197" s="211"/>
      <c r="L197" s="211"/>
    </row>
    <row r="198" spans="1:12" ht="14.4" thickBot="1">
      <c r="A198" s="210">
        <v>194</v>
      </c>
      <c r="B198" s="211" t="s">
        <v>2037</v>
      </c>
      <c r="C198" s="211" t="s">
        <v>2038</v>
      </c>
      <c r="D198" s="214">
        <v>43465</v>
      </c>
      <c r="E198" s="211" t="s">
        <v>1615</v>
      </c>
      <c r="F198" s="211" t="s">
        <v>2039</v>
      </c>
      <c r="G198" s="210" t="s">
        <v>1516</v>
      </c>
      <c r="H198" s="211">
        <v>50</v>
      </c>
      <c r="I198" s="211"/>
      <c r="J198" s="211"/>
      <c r="K198" s="211"/>
      <c r="L198" s="211"/>
    </row>
    <row r="199" spans="1:12" ht="14.4" thickBot="1">
      <c r="A199" s="210">
        <v>195</v>
      </c>
      <c r="B199" s="211" t="s">
        <v>2040</v>
      </c>
      <c r="C199" s="211" t="s">
        <v>2041</v>
      </c>
      <c r="D199" s="214">
        <v>43465</v>
      </c>
      <c r="E199" s="211" t="s">
        <v>1615</v>
      </c>
      <c r="F199" s="211" t="s">
        <v>2042</v>
      </c>
      <c r="G199" s="210" t="s">
        <v>1516</v>
      </c>
      <c r="H199" s="211">
        <v>28.42</v>
      </c>
      <c r="I199" s="211"/>
      <c r="J199" s="211"/>
      <c r="K199" s="211"/>
      <c r="L199" s="211"/>
    </row>
    <row r="200" spans="1:12" ht="28.2" thickBot="1">
      <c r="A200" s="210">
        <v>196</v>
      </c>
      <c r="B200" s="211" t="s">
        <v>2043</v>
      </c>
      <c r="C200" s="211" t="s">
        <v>2044</v>
      </c>
      <c r="D200" s="214">
        <v>43465</v>
      </c>
      <c r="E200" s="211" t="s">
        <v>1615</v>
      </c>
      <c r="F200" s="211" t="s">
        <v>2045</v>
      </c>
      <c r="G200" s="210" t="s">
        <v>1516</v>
      </c>
      <c r="H200" s="211">
        <v>41</v>
      </c>
      <c r="I200" s="211" t="s">
        <v>1359</v>
      </c>
      <c r="J200" s="211"/>
      <c r="K200" s="211"/>
      <c r="L200" s="211"/>
    </row>
    <row r="201" spans="1:12" ht="28.2" thickBot="1">
      <c r="A201" s="210">
        <v>197</v>
      </c>
      <c r="B201" s="211" t="s">
        <v>2046</v>
      </c>
      <c r="C201" s="211" t="s">
        <v>2047</v>
      </c>
      <c r="D201" s="214">
        <v>43465</v>
      </c>
      <c r="E201" s="211" t="s">
        <v>1615</v>
      </c>
      <c r="F201" s="211" t="s">
        <v>2048</v>
      </c>
      <c r="G201" s="210" t="s">
        <v>901</v>
      </c>
      <c r="H201" s="211">
        <v>15</v>
      </c>
      <c r="I201" s="211" t="s">
        <v>1359</v>
      </c>
      <c r="J201" s="211"/>
      <c r="K201" s="211"/>
      <c r="L201" s="211"/>
    </row>
    <row r="202" spans="1:12" ht="42" thickBot="1">
      <c r="A202" s="210">
        <v>198</v>
      </c>
      <c r="B202" s="211" t="s">
        <v>2049</v>
      </c>
      <c r="C202" s="211" t="s">
        <v>2050</v>
      </c>
      <c r="D202" s="214">
        <v>43465</v>
      </c>
      <c r="E202" s="211" t="s">
        <v>1615</v>
      </c>
      <c r="F202" s="211" t="s">
        <v>2051</v>
      </c>
      <c r="G202" s="210" t="s">
        <v>945</v>
      </c>
      <c r="H202" s="211">
        <v>58.9</v>
      </c>
      <c r="I202" s="211" t="s">
        <v>2052</v>
      </c>
      <c r="J202" s="211"/>
      <c r="K202" s="211"/>
      <c r="L202" s="211"/>
    </row>
    <row r="203" spans="1:12" ht="42" thickBot="1">
      <c r="A203" s="210">
        <v>199</v>
      </c>
      <c r="B203" s="211" t="s">
        <v>2053</v>
      </c>
      <c r="C203" s="211" t="s">
        <v>2054</v>
      </c>
      <c r="D203" s="214">
        <v>43465</v>
      </c>
      <c r="E203" s="211" t="s">
        <v>1615</v>
      </c>
      <c r="F203" s="211" t="s">
        <v>2055</v>
      </c>
      <c r="G203" s="210" t="s">
        <v>945</v>
      </c>
      <c r="H203" s="211">
        <v>100</v>
      </c>
      <c r="I203" s="211"/>
      <c r="J203" s="211"/>
      <c r="K203" s="211"/>
      <c r="L203" s="211"/>
    </row>
    <row r="204" spans="1:12" ht="42" thickBot="1">
      <c r="A204" s="210">
        <v>200</v>
      </c>
      <c r="B204" s="211" t="s">
        <v>1770</v>
      </c>
      <c r="C204" s="211" t="s">
        <v>2056</v>
      </c>
      <c r="D204" s="214">
        <v>43465</v>
      </c>
      <c r="E204" s="211" t="s">
        <v>1615</v>
      </c>
      <c r="F204" s="211" t="s">
        <v>2057</v>
      </c>
      <c r="G204" s="210" t="s">
        <v>901</v>
      </c>
      <c r="H204" s="211">
        <v>75.5</v>
      </c>
      <c r="I204" s="211" t="s">
        <v>2058</v>
      </c>
      <c r="J204" s="211"/>
      <c r="K204" s="211"/>
      <c r="L204" s="211"/>
    </row>
    <row r="205" spans="1:12" ht="14.4" thickBot="1">
      <c r="A205" s="210">
        <v>201</v>
      </c>
      <c r="B205" s="211" t="s">
        <v>2059</v>
      </c>
      <c r="C205" s="211" t="s">
        <v>2060</v>
      </c>
      <c r="D205" s="214">
        <v>43465</v>
      </c>
      <c r="E205" s="211" t="s">
        <v>1615</v>
      </c>
      <c r="F205" s="211" t="s">
        <v>2061</v>
      </c>
      <c r="G205" s="210" t="s">
        <v>901</v>
      </c>
      <c r="H205" s="211">
        <v>100</v>
      </c>
      <c r="I205" s="211" t="s">
        <v>1359</v>
      </c>
      <c r="J205" s="211"/>
      <c r="K205" s="211"/>
      <c r="L205" s="211"/>
    </row>
    <row r="206" spans="1:12" ht="42" thickBot="1">
      <c r="A206" s="210">
        <v>202</v>
      </c>
      <c r="B206" s="211" t="s">
        <v>2062</v>
      </c>
      <c r="C206" s="211" t="s">
        <v>2063</v>
      </c>
      <c r="D206" s="214">
        <v>43465</v>
      </c>
      <c r="E206" s="211" t="s">
        <v>1615</v>
      </c>
      <c r="F206" s="211" t="s">
        <v>2064</v>
      </c>
      <c r="G206" s="210" t="s">
        <v>945</v>
      </c>
      <c r="H206" s="211">
        <v>62.5</v>
      </c>
      <c r="I206" s="211" t="s">
        <v>2065</v>
      </c>
      <c r="J206" s="211"/>
      <c r="K206" s="211"/>
      <c r="L206" s="211"/>
    </row>
    <row r="207" spans="1:12" ht="28.2" thickBot="1">
      <c r="A207" s="210">
        <v>203</v>
      </c>
      <c r="B207" s="211" t="s">
        <v>2027</v>
      </c>
      <c r="C207" s="211" t="s">
        <v>2066</v>
      </c>
      <c r="D207" s="214">
        <v>43465</v>
      </c>
      <c r="E207" s="211" t="s">
        <v>1615</v>
      </c>
      <c r="F207" s="211" t="s">
        <v>1362</v>
      </c>
      <c r="G207" s="210" t="s">
        <v>2067</v>
      </c>
      <c r="H207" s="211">
        <v>85</v>
      </c>
      <c r="I207" s="211" t="s">
        <v>1359</v>
      </c>
      <c r="J207" s="211"/>
      <c r="K207" s="211"/>
      <c r="L207" s="211"/>
    </row>
    <row r="208" spans="1:12" ht="14.4" thickBot="1">
      <c r="A208" s="210">
        <v>204</v>
      </c>
      <c r="B208" s="211" t="s">
        <v>2068</v>
      </c>
      <c r="C208" s="211" t="s">
        <v>2069</v>
      </c>
      <c r="D208" s="214">
        <v>43465</v>
      </c>
      <c r="E208" s="211" t="s">
        <v>1615</v>
      </c>
      <c r="F208" s="211" t="s">
        <v>2070</v>
      </c>
      <c r="G208" s="210" t="s">
        <v>901</v>
      </c>
      <c r="H208" s="211">
        <v>11</v>
      </c>
      <c r="I208" s="211" t="s">
        <v>1359</v>
      </c>
      <c r="J208" s="211"/>
      <c r="K208" s="211"/>
      <c r="L208" s="211"/>
    </row>
    <row r="209" spans="1:12" ht="15.6" customHeight="1" thickBot="1">
      <c r="A209" s="210">
        <v>205</v>
      </c>
      <c r="B209" s="211" t="s">
        <v>2071</v>
      </c>
      <c r="C209" s="211" t="s">
        <v>2072</v>
      </c>
      <c r="D209" s="214">
        <v>43465</v>
      </c>
      <c r="E209" s="211" t="s">
        <v>1615</v>
      </c>
      <c r="F209" s="211" t="s">
        <v>2073</v>
      </c>
      <c r="G209" s="210" t="s">
        <v>860</v>
      </c>
      <c r="H209" s="211">
        <v>100</v>
      </c>
      <c r="I209" s="211" t="s">
        <v>1359</v>
      </c>
      <c r="J209" s="211"/>
      <c r="K209" s="211"/>
      <c r="L209" s="211"/>
    </row>
    <row r="210" spans="1:12" ht="33.9" customHeight="1" thickBot="1">
      <c r="A210" s="210">
        <v>206</v>
      </c>
      <c r="B210" s="211" t="s">
        <v>2074</v>
      </c>
      <c r="C210" s="211" t="s">
        <v>2075</v>
      </c>
      <c r="D210" s="214">
        <v>43465</v>
      </c>
      <c r="E210" s="211" t="s">
        <v>1615</v>
      </c>
      <c r="F210" s="211" t="s">
        <v>2076</v>
      </c>
      <c r="G210" s="210" t="s">
        <v>1516</v>
      </c>
      <c r="H210" s="211">
        <v>12</v>
      </c>
      <c r="I210" s="211" t="s">
        <v>1359</v>
      </c>
      <c r="J210" s="211"/>
      <c r="K210" s="211"/>
      <c r="L210" s="211"/>
    </row>
    <row r="211" spans="1:12" ht="28.2" thickBot="1">
      <c r="A211" s="210">
        <v>207</v>
      </c>
      <c r="B211" s="211" t="s">
        <v>1915</v>
      </c>
      <c r="C211" s="211" t="s">
        <v>2077</v>
      </c>
      <c r="D211" s="214">
        <v>43509</v>
      </c>
      <c r="E211" s="211" t="s">
        <v>1615</v>
      </c>
      <c r="F211" s="211" t="s">
        <v>2078</v>
      </c>
      <c r="G211" s="210" t="s">
        <v>1373</v>
      </c>
      <c r="H211" s="211">
        <v>49</v>
      </c>
      <c r="I211" s="211"/>
      <c r="J211" s="211"/>
      <c r="K211" s="211"/>
      <c r="L211" s="211"/>
    </row>
    <row r="212" spans="1:12" ht="42" thickBot="1">
      <c r="A212" s="210">
        <v>208</v>
      </c>
      <c r="B212" s="211" t="s">
        <v>71</v>
      </c>
      <c r="C212" s="211" t="s">
        <v>2079</v>
      </c>
      <c r="D212" s="214">
        <v>43509</v>
      </c>
      <c r="E212" s="211" t="s">
        <v>1615</v>
      </c>
      <c r="F212" s="211" t="s">
        <v>1764</v>
      </c>
      <c r="G212" s="210" t="s">
        <v>860</v>
      </c>
      <c r="H212" s="211">
        <v>100</v>
      </c>
      <c r="I212" s="211"/>
      <c r="J212" s="211"/>
      <c r="K212" s="211"/>
      <c r="L212" s="211" t="s">
        <v>2080</v>
      </c>
    </row>
    <row r="213" spans="1:12" ht="14.4" thickBot="1">
      <c r="A213" s="210">
        <v>209</v>
      </c>
      <c r="B213" s="211" t="s">
        <v>2081</v>
      </c>
      <c r="C213" s="211" t="s">
        <v>2082</v>
      </c>
      <c r="D213" s="214">
        <v>43529</v>
      </c>
      <c r="E213" s="211" t="s">
        <v>1615</v>
      </c>
      <c r="F213" s="211" t="s">
        <v>2083</v>
      </c>
      <c r="G213" s="210" t="s">
        <v>901</v>
      </c>
      <c r="H213" s="211">
        <v>100</v>
      </c>
      <c r="I213" s="211"/>
      <c r="J213" s="211"/>
      <c r="K213" s="211"/>
      <c r="L213" s="211"/>
    </row>
    <row r="214" spans="1:12" ht="14.4" thickBot="1">
      <c r="A214" s="210">
        <v>210</v>
      </c>
      <c r="B214" s="211" t="s">
        <v>2084</v>
      </c>
      <c r="C214" s="211" t="s">
        <v>2085</v>
      </c>
      <c r="D214" s="214">
        <v>43543</v>
      </c>
      <c r="E214" s="211" t="s">
        <v>1615</v>
      </c>
      <c r="F214" s="211" t="s">
        <v>2086</v>
      </c>
      <c r="G214" s="210" t="s">
        <v>945</v>
      </c>
      <c r="H214" s="211">
        <v>59</v>
      </c>
      <c r="I214" s="211" t="s">
        <v>2087</v>
      </c>
      <c r="J214" s="211"/>
      <c r="K214" s="211"/>
      <c r="L214" s="211"/>
    </row>
    <row r="215" spans="1:12" ht="14.4" thickBot="1">
      <c r="A215" s="210">
        <v>211</v>
      </c>
      <c r="B215" s="211" t="s">
        <v>2088</v>
      </c>
      <c r="C215" s="211" t="s">
        <v>2089</v>
      </c>
      <c r="D215" s="214">
        <v>43558</v>
      </c>
      <c r="E215" s="211" t="s">
        <v>1615</v>
      </c>
      <c r="F215" s="211" t="s">
        <v>2090</v>
      </c>
      <c r="G215" s="210" t="s">
        <v>945</v>
      </c>
      <c r="H215" s="211">
        <v>50</v>
      </c>
      <c r="I215" s="211" t="s">
        <v>1359</v>
      </c>
      <c r="J215" s="211"/>
      <c r="K215" s="211"/>
      <c r="L215" s="211"/>
    </row>
    <row r="216" spans="1:12" ht="42" thickBot="1">
      <c r="A216" s="210">
        <v>212</v>
      </c>
      <c r="B216" s="211" t="s">
        <v>2091</v>
      </c>
      <c r="C216" s="211" t="s">
        <v>2092</v>
      </c>
      <c r="D216" s="214">
        <v>43573</v>
      </c>
      <c r="E216" s="211" t="s">
        <v>1615</v>
      </c>
      <c r="F216" s="211" t="s">
        <v>2010</v>
      </c>
      <c r="G216" s="210" t="s">
        <v>1516</v>
      </c>
      <c r="H216" s="211">
        <v>18</v>
      </c>
      <c r="I216" s="211" t="s">
        <v>2093</v>
      </c>
      <c r="J216" s="211"/>
      <c r="K216" s="211"/>
      <c r="L216" s="211"/>
    </row>
    <row r="217" spans="1:12" ht="14.4" thickBot="1">
      <c r="A217" s="210">
        <v>213</v>
      </c>
      <c r="B217" s="211" t="s">
        <v>2094</v>
      </c>
      <c r="C217" s="211" t="s">
        <v>2095</v>
      </c>
      <c r="D217" s="214" t="s">
        <v>2096</v>
      </c>
      <c r="E217" s="211" t="s">
        <v>1615</v>
      </c>
      <c r="F217" s="211" t="s">
        <v>2097</v>
      </c>
      <c r="G217" s="210" t="s">
        <v>945</v>
      </c>
      <c r="H217" s="211">
        <v>100</v>
      </c>
      <c r="I217" s="211"/>
      <c r="J217" s="211"/>
      <c r="K217" s="211"/>
      <c r="L217" s="211"/>
    </row>
    <row r="218" spans="1:12" ht="28.2" thickBot="1">
      <c r="A218" s="210">
        <v>214</v>
      </c>
      <c r="B218" s="211" t="s">
        <v>1767</v>
      </c>
      <c r="C218" s="211" t="s">
        <v>2098</v>
      </c>
      <c r="D218" s="214">
        <v>43622</v>
      </c>
      <c r="E218" s="211" t="s">
        <v>1615</v>
      </c>
      <c r="F218" s="211" t="s">
        <v>2099</v>
      </c>
      <c r="G218" s="210" t="s">
        <v>901</v>
      </c>
      <c r="H218" s="211">
        <v>100</v>
      </c>
      <c r="I218" s="211" t="s">
        <v>1359</v>
      </c>
      <c r="J218" s="211"/>
      <c r="K218" s="211"/>
      <c r="L218" s="211"/>
    </row>
    <row r="219" spans="1:12" ht="14.4" thickBot="1">
      <c r="A219" s="210">
        <v>215</v>
      </c>
      <c r="B219" s="211" t="s">
        <v>2100</v>
      </c>
      <c r="C219" s="211" t="s">
        <v>2101</v>
      </c>
      <c r="D219" s="214">
        <v>43622</v>
      </c>
      <c r="E219" s="211" t="s">
        <v>1615</v>
      </c>
      <c r="F219" s="211" t="s">
        <v>2102</v>
      </c>
      <c r="G219" s="210" t="s">
        <v>1516</v>
      </c>
      <c r="H219" s="211">
        <v>15</v>
      </c>
      <c r="I219" s="211" t="s">
        <v>1359</v>
      </c>
      <c r="J219" s="211"/>
      <c r="K219" s="211"/>
      <c r="L219" s="211"/>
    </row>
    <row r="220" spans="1:12" ht="28.2" thickBot="1">
      <c r="A220" s="210">
        <v>216</v>
      </c>
      <c r="B220" s="211" t="s">
        <v>1513</v>
      </c>
      <c r="C220" s="211" t="s">
        <v>2103</v>
      </c>
      <c r="D220" s="214">
        <v>43622</v>
      </c>
      <c r="E220" s="211" t="s">
        <v>1615</v>
      </c>
      <c r="F220" s="211" t="s">
        <v>2104</v>
      </c>
      <c r="G220" s="210" t="s">
        <v>1516</v>
      </c>
      <c r="H220" s="211">
        <v>75</v>
      </c>
      <c r="I220" s="211" t="s">
        <v>1359</v>
      </c>
      <c r="J220" s="211"/>
      <c r="K220" s="211"/>
      <c r="L220" s="211"/>
    </row>
    <row r="221" spans="1:12" ht="28.2" thickBot="1">
      <c r="A221" s="210">
        <v>217</v>
      </c>
      <c r="B221" s="211" t="s">
        <v>2105</v>
      </c>
      <c r="C221" s="211" t="s">
        <v>2106</v>
      </c>
      <c r="D221" s="214">
        <v>43634</v>
      </c>
      <c r="E221" s="211" t="s">
        <v>1615</v>
      </c>
      <c r="F221" s="211" t="s">
        <v>2107</v>
      </c>
      <c r="G221" s="210" t="s">
        <v>945</v>
      </c>
      <c r="H221" s="211">
        <v>35</v>
      </c>
      <c r="I221" s="211"/>
      <c r="J221" s="211"/>
      <c r="K221" s="211"/>
      <c r="L221" s="211"/>
    </row>
    <row r="222" spans="1:12" ht="14.4" thickBot="1">
      <c r="A222" s="210">
        <v>218</v>
      </c>
      <c r="B222" s="211" t="s">
        <v>2108</v>
      </c>
      <c r="C222" s="211" t="s">
        <v>2109</v>
      </c>
      <c r="D222" s="214">
        <v>43634</v>
      </c>
      <c r="E222" s="211" t="s">
        <v>1615</v>
      </c>
      <c r="F222" s="211" t="s">
        <v>2110</v>
      </c>
      <c r="G222" s="210" t="s">
        <v>901</v>
      </c>
      <c r="H222" s="211">
        <v>81.680000000000007</v>
      </c>
      <c r="I222" s="211" t="s">
        <v>1359</v>
      </c>
      <c r="J222" s="211"/>
      <c r="K222" s="211"/>
      <c r="L222" s="211"/>
    </row>
    <row r="223" spans="1:12" ht="14.4" thickBot="1">
      <c r="A223" s="210">
        <v>219</v>
      </c>
      <c r="B223" s="211" t="s">
        <v>2111</v>
      </c>
      <c r="C223" s="211" t="s">
        <v>2112</v>
      </c>
      <c r="D223" s="214">
        <v>43674</v>
      </c>
      <c r="E223" s="211" t="s">
        <v>1615</v>
      </c>
      <c r="F223" s="211" t="s">
        <v>2113</v>
      </c>
      <c r="G223" s="210" t="s">
        <v>945</v>
      </c>
      <c r="H223" s="211">
        <v>96</v>
      </c>
      <c r="I223" s="211"/>
      <c r="J223" s="211"/>
      <c r="K223" s="211"/>
      <c r="L223" s="211"/>
    </row>
    <row r="224" spans="1:12" ht="14.4" thickBot="1">
      <c r="A224" s="210">
        <v>220</v>
      </c>
      <c r="B224" s="211" t="s">
        <v>2114</v>
      </c>
      <c r="C224" s="211" t="s">
        <v>2115</v>
      </c>
      <c r="D224" s="214">
        <v>43662</v>
      </c>
      <c r="E224" s="211" t="s">
        <v>1615</v>
      </c>
      <c r="F224" s="211" t="s">
        <v>2116</v>
      </c>
      <c r="G224" s="210" t="s">
        <v>901</v>
      </c>
      <c r="H224" s="211">
        <v>44</v>
      </c>
      <c r="I224" s="211" t="s">
        <v>1359</v>
      </c>
      <c r="J224" s="211"/>
      <c r="K224" s="211"/>
      <c r="L224" s="211"/>
    </row>
    <row r="225" spans="1:12" ht="28.2" thickBot="1">
      <c r="A225" s="210">
        <v>221</v>
      </c>
      <c r="B225" s="211" t="s">
        <v>2117</v>
      </c>
      <c r="C225" s="211" t="s">
        <v>2118</v>
      </c>
      <c r="D225" s="214">
        <v>43662</v>
      </c>
      <c r="E225" s="211" t="s">
        <v>1615</v>
      </c>
      <c r="F225" s="211" t="s">
        <v>2119</v>
      </c>
      <c r="G225" s="210" t="s">
        <v>1516</v>
      </c>
      <c r="H225" s="211">
        <v>60</v>
      </c>
      <c r="I225" s="211" t="s">
        <v>1359</v>
      </c>
      <c r="J225" s="211"/>
      <c r="K225" s="211"/>
      <c r="L225" s="211"/>
    </row>
    <row r="226" spans="1:12" ht="14.4" thickBot="1">
      <c r="A226" s="210">
        <v>222</v>
      </c>
      <c r="B226" s="211" t="s">
        <v>2120</v>
      </c>
      <c r="C226" s="211" t="s">
        <v>2121</v>
      </c>
      <c r="D226" s="214">
        <v>43672</v>
      </c>
      <c r="E226" s="211" t="s">
        <v>1615</v>
      </c>
      <c r="F226" s="211" t="s">
        <v>2122</v>
      </c>
      <c r="G226" s="210" t="s">
        <v>945</v>
      </c>
      <c r="H226" s="211">
        <v>49</v>
      </c>
      <c r="I226" s="211" t="s">
        <v>1359</v>
      </c>
      <c r="J226" s="211"/>
      <c r="K226" s="211"/>
      <c r="L226" s="211"/>
    </row>
    <row r="227" spans="1:12" ht="28.2" thickBot="1">
      <c r="A227" s="210">
        <v>223</v>
      </c>
      <c r="B227" s="211" t="s">
        <v>2123</v>
      </c>
      <c r="C227" s="211" t="s">
        <v>2124</v>
      </c>
      <c r="D227" s="214">
        <v>43700</v>
      </c>
      <c r="E227" s="211" t="s">
        <v>1615</v>
      </c>
      <c r="F227" s="211" t="s">
        <v>2125</v>
      </c>
      <c r="G227" s="210" t="s">
        <v>1367</v>
      </c>
      <c r="H227" s="211">
        <v>55</v>
      </c>
      <c r="I227" s="211" t="s">
        <v>1359</v>
      </c>
      <c r="J227" s="211"/>
      <c r="K227" s="211"/>
      <c r="L227" s="211"/>
    </row>
    <row r="228" spans="1:12" ht="55.8" thickBot="1">
      <c r="A228" s="210">
        <v>224</v>
      </c>
      <c r="B228" s="211" t="s">
        <v>2126</v>
      </c>
      <c r="C228" s="211" t="s">
        <v>2127</v>
      </c>
      <c r="D228" s="214">
        <v>43703</v>
      </c>
      <c r="E228" s="211" t="s">
        <v>1615</v>
      </c>
      <c r="F228" s="211" t="s">
        <v>2128</v>
      </c>
      <c r="G228" s="210" t="s">
        <v>945</v>
      </c>
      <c r="H228" s="211">
        <v>100</v>
      </c>
      <c r="I228" s="211" t="s">
        <v>1359</v>
      </c>
      <c r="J228" s="211"/>
      <c r="K228" s="211"/>
      <c r="L228" s="211"/>
    </row>
    <row r="229" spans="1:12" ht="14.4" thickBot="1">
      <c r="A229" s="210">
        <v>225</v>
      </c>
      <c r="B229" s="211" t="s">
        <v>2129</v>
      </c>
      <c r="C229" s="211" t="s">
        <v>2130</v>
      </c>
      <c r="D229" s="214">
        <v>43705</v>
      </c>
      <c r="E229" s="211" t="s">
        <v>1615</v>
      </c>
      <c r="F229" s="211" t="s">
        <v>2131</v>
      </c>
      <c r="G229" s="210" t="s">
        <v>1516</v>
      </c>
      <c r="H229" s="211"/>
      <c r="I229" s="211" t="s">
        <v>1359</v>
      </c>
      <c r="J229" s="211"/>
      <c r="K229" s="211"/>
      <c r="L229" s="211"/>
    </row>
    <row r="230" spans="1:12" ht="42" thickBot="1">
      <c r="A230" s="210">
        <v>226</v>
      </c>
      <c r="B230" s="211" t="s">
        <v>2132</v>
      </c>
      <c r="C230" s="211" t="s">
        <v>2133</v>
      </c>
      <c r="D230" s="214">
        <v>43705</v>
      </c>
      <c r="E230" s="211" t="s">
        <v>1615</v>
      </c>
      <c r="F230" s="211" t="s">
        <v>2134</v>
      </c>
      <c r="G230" s="210" t="s">
        <v>1516</v>
      </c>
      <c r="H230" s="211">
        <v>100</v>
      </c>
      <c r="I230" s="211" t="s">
        <v>1359</v>
      </c>
      <c r="J230" s="211"/>
      <c r="K230" s="211"/>
      <c r="L230" s="211"/>
    </row>
    <row r="231" spans="1:12" ht="54" customHeight="1" thickBot="1">
      <c r="A231" s="210">
        <v>227</v>
      </c>
      <c r="B231" s="211" t="s">
        <v>2135</v>
      </c>
      <c r="C231" s="211" t="s">
        <v>2136</v>
      </c>
      <c r="D231" s="214">
        <v>43705</v>
      </c>
      <c r="E231" s="211" t="s">
        <v>1615</v>
      </c>
      <c r="F231" s="211" t="s">
        <v>2137</v>
      </c>
      <c r="G231" s="210" t="s">
        <v>945</v>
      </c>
      <c r="H231" s="211">
        <v>41</v>
      </c>
      <c r="I231" s="211"/>
      <c r="J231" s="211"/>
      <c r="K231" s="211"/>
      <c r="L231" s="211"/>
    </row>
    <row r="232" spans="1:12" ht="14.4" thickBot="1">
      <c r="A232" s="210">
        <v>228</v>
      </c>
      <c r="B232" s="211" t="s">
        <v>1488</v>
      </c>
      <c r="C232" s="211" t="s">
        <v>2138</v>
      </c>
      <c r="D232" s="214">
        <v>43725</v>
      </c>
      <c r="E232" s="211" t="s">
        <v>1615</v>
      </c>
      <c r="F232" s="211" t="s">
        <v>2139</v>
      </c>
      <c r="G232" s="210" t="s">
        <v>1516</v>
      </c>
      <c r="H232" s="211">
        <v>47.5</v>
      </c>
      <c r="I232" s="211" t="s">
        <v>1359</v>
      </c>
      <c r="J232" s="211"/>
      <c r="K232" s="211"/>
      <c r="L232" s="211"/>
    </row>
    <row r="233" spans="1:12" ht="14.4" thickBot="1">
      <c r="A233" s="210">
        <v>229</v>
      </c>
      <c r="B233" s="211" t="s">
        <v>1780</v>
      </c>
      <c r="C233" s="211" t="s">
        <v>2140</v>
      </c>
      <c r="D233" s="214">
        <v>43725</v>
      </c>
      <c r="E233" s="211" t="s">
        <v>1615</v>
      </c>
      <c r="F233" s="211" t="s">
        <v>2141</v>
      </c>
      <c r="G233" s="210" t="s">
        <v>1373</v>
      </c>
      <c r="H233" s="211">
        <v>46</v>
      </c>
      <c r="I233" s="211" t="s">
        <v>1359</v>
      </c>
      <c r="J233" s="211"/>
      <c r="K233" s="211"/>
      <c r="L233" s="211"/>
    </row>
    <row r="234" spans="1:12" ht="14.4" thickBot="1">
      <c r="A234" s="210">
        <v>230</v>
      </c>
      <c r="B234" s="211" t="s">
        <v>2142</v>
      </c>
      <c r="C234" s="211" t="s">
        <v>2143</v>
      </c>
      <c r="D234" s="214">
        <v>43726</v>
      </c>
      <c r="E234" s="211" t="s">
        <v>1615</v>
      </c>
      <c r="F234" s="211" t="s">
        <v>2144</v>
      </c>
      <c r="G234" s="210" t="s">
        <v>901</v>
      </c>
      <c r="H234" s="211">
        <v>100</v>
      </c>
      <c r="I234" s="211" t="s">
        <v>1359</v>
      </c>
      <c r="J234" s="211"/>
      <c r="K234" s="211"/>
      <c r="L234" s="211"/>
    </row>
    <row r="235" spans="1:12" ht="14.4" thickBot="1">
      <c r="A235" s="210">
        <v>231</v>
      </c>
      <c r="B235" s="211" t="s">
        <v>2145</v>
      </c>
      <c r="C235" s="211" t="s">
        <v>2146</v>
      </c>
      <c r="D235" s="214">
        <v>43726</v>
      </c>
      <c r="E235" s="211" t="s">
        <v>1615</v>
      </c>
      <c r="F235" s="211" t="s">
        <v>2147</v>
      </c>
      <c r="G235" s="210" t="s">
        <v>860</v>
      </c>
      <c r="H235" s="211">
        <v>85</v>
      </c>
      <c r="I235" s="211"/>
      <c r="J235" s="211"/>
      <c r="K235" s="211"/>
      <c r="L235" s="211"/>
    </row>
    <row r="236" spans="1:12" ht="14.4" thickBot="1">
      <c r="A236" s="210">
        <v>232</v>
      </c>
      <c r="B236" s="211" t="s">
        <v>2111</v>
      </c>
      <c r="C236" s="211" t="s">
        <v>2148</v>
      </c>
      <c r="D236" s="214">
        <v>43726</v>
      </c>
      <c r="E236" s="211" t="s">
        <v>1615</v>
      </c>
      <c r="F236" s="211" t="s">
        <v>2149</v>
      </c>
      <c r="G236" s="210" t="s">
        <v>945</v>
      </c>
      <c r="H236" s="211">
        <v>54</v>
      </c>
      <c r="I236" s="211"/>
      <c r="J236" s="211"/>
      <c r="K236" s="211"/>
      <c r="L236" s="211"/>
    </row>
    <row r="237" spans="1:12" ht="14.4" thickBot="1">
      <c r="A237" s="210">
        <v>233</v>
      </c>
      <c r="B237" s="211" t="s">
        <v>2150</v>
      </c>
      <c r="C237" s="211" t="s">
        <v>2151</v>
      </c>
      <c r="D237" s="214">
        <v>43727</v>
      </c>
      <c r="E237" s="211" t="s">
        <v>1615</v>
      </c>
      <c r="F237" s="211" t="s">
        <v>2152</v>
      </c>
      <c r="G237" s="210" t="s">
        <v>901</v>
      </c>
      <c r="H237" s="211">
        <v>52</v>
      </c>
      <c r="I237" s="211"/>
      <c r="J237" s="211"/>
      <c r="K237" s="211"/>
      <c r="L237" s="211"/>
    </row>
    <row r="238" spans="1:12" ht="28.2" thickBot="1">
      <c r="A238" s="210">
        <v>234</v>
      </c>
      <c r="B238" s="211" t="s">
        <v>1513</v>
      </c>
      <c r="C238" s="211" t="s">
        <v>2153</v>
      </c>
      <c r="D238" s="214">
        <v>43727</v>
      </c>
      <c r="E238" s="211" t="s">
        <v>1615</v>
      </c>
      <c r="F238" s="211" t="s">
        <v>2154</v>
      </c>
      <c r="G238" s="210" t="s">
        <v>1516</v>
      </c>
      <c r="H238" s="211">
        <v>66</v>
      </c>
      <c r="I238" s="211"/>
      <c r="J238" s="211"/>
      <c r="K238" s="211"/>
      <c r="L238" s="211"/>
    </row>
    <row r="239" spans="1:12" ht="14.4" thickBot="1">
      <c r="A239" s="210">
        <v>235</v>
      </c>
      <c r="B239" s="211" t="s">
        <v>2155</v>
      </c>
      <c r="C239" s="211" t="s">
        <v>2156</v>
      </c>
      <c r="D239" s="214">
        <v>43734</v>
      </c>
      <c r="E239" s="211" t="s">
        <v>1615</v>
      </c>
      <c r="F239" s="211" t="s">
        <v>2157</v>
      </c>
      <c r="G239" s="210" t="s">
        <v>1516</v>
      </c>
      <c r="H239" s="211"/>
      <c r="I239" s="211" t="s">
        <v>1359</v>
      </c>
      <c r="J239" s="211"/>
      <c r="K239" s="211"/>
      <c r="L239" s="211"/>
    </row>
    <row r="240" spans="1:12" ht="28.2" thickBot="1">
      <c r="A240" s="210">
        <v>236</v>
      </c>
      <c r="B240" s="211" t="s">
        <v>2158</v>
      </c>
      <c r="C240" s="211" t="s">
        <v>2159</v>
      </c>
      <c r="D240" s="214">
        <v>43739</v>
      </c>
      <c r="E240" s="211" t="s">
        <v>1615</v>
      </c>
      <c r="F240" s="211" t="s">
        <v>2160</v>
      </c>
      <c r="G240" s="210" t="s">
        <v>945</v>
      </c>
      <c r="H240" s="211">
        <v>45</v>
      </c>
      <c r="I240" s="211"/>
      <c r="J240" s="211"/>
      <c r="K240" s="211"/>
      <c r="L240" s="211"/>
    </row>
    <row r="241" spans="1:12" ht="14.4" thickBot="1">
      <c r="A241" s="210">
        <v>237</v>
      </c>
      <c r="B241" s="211" t="s">
        <v>1550</v>
      </c>
      <c r="C241" s="211" t="s">
        <v>2161</v>
      </c>
      <c r="D241" s="214">
        <v>43748</v>
      </c>
      <c r="E241" s="211" t="s">
        <v>1615</v>
      </c>
      <c r="F241" s="211" t="s">
        <v>2162</v>
      </c>
      <c r="G241" s="210" t="s">
        <v>945</v>
      </c>
      <c r="H241" s="211">
        <v>100</v>
      </c>
      <c r="I241" s="211" t="s">
        <v>1359</v>
      </c>
      <c r="J241" s="211"/>
      <c r="K241" s="211"/>
      <c r="L241" s="211"/>
    </row>
    <row r="242" spans="1:12" ht="14.4" thickBot="1">
      <c r="A242" s="210">
        <v>238</v>
      </c>
      <c r="B242" s="211" t="s">
        <v>1427</v>
      </c>
      <c r="C242" s="211" t="s">
        <v>2163</v>
      </c>
      <c r="D242" s="214">
        <v>43748</v>
      </c>
      <c r="E242" s="211" t="s">
        <v>1615</v>
      </c>
      <c r="F242" s="211" t="s">
        <v>2164</v>
      </c>
      <c r="G242" s="210" t="s">
        <v>1516</v>
      </c>
      <c r="H242" s="211">
        <v>100</v>
      </c>
      <c r="I242" s="211" t="s">
        <v>1359</v>
      </c>
      <c r="J242" s="211"/>
      <c r="K242" s="211"/>
      <c r="L242" s="211"/>
    </row>
    <row r="243" spans="1:12" ht="55.8" thickBot="1">
      <c r="A243" s="210">
        <v>239</v>
      </c>
      <c r="B243" s="211" t="s">
        <v>2165</v>
      </c>
      <c r="C243" s="211" t="s">
        <v>2166</v>
      </c>
      <c r="D243" s="214">
        <v>43766</v>
      </c>
      <c r="E243" s="211" t="s">
        <v>1615</v>
      </c>
      <c r="F243" s="211" t="s">
        <v>2167</v>
      </c>
      <c r="G243" s="210" t="s">
        <v>1516</v>
      </c>
      <c r="H243" s="211">
        <v>51</v>
      </c>
      <c r="I243" s="211"/>
      <c r="J243" s="211"/>
      <c r="K243" s="211"/>
      <c r="L243" s="211"/>
    </row>
    <row r="244" spans="1:12" ht="24.75" customHeight="1" thickBot="1">
      <c r="A244" s="210">
        <v>240</v>
      </c>
      <c r="B244" s="211" t="s">
        <v>2168</v>
      </c>
      <c r="C244" s="211" t="s">
        <v>2169</v>
      </c>
      <c r="D244" s="214">
        <v>43766</v>
      </c>
      <c r="E244" s="211" t="s">
        <v>1615</v>
      </c>
      <c r="F244" s="211" t="s">
        <v>2170</v>
      </c>
      <c r="G244" s="210" t="s">
        <v>901</v>
      </c>
      <c r="H244" s="211">
        <v>100</v>
      </c>
      <c r="I244" s="211" t="s">
        <v>1359</v>
      </c>
      <c r="J244" s="211"/>
      <c r="K244" s="211"/>
      <c r="L244" s="211"/>
    </row>
    <row r="245" spans="1:12" ht="36.75" customHeight="1" thickBot="1">
      <c r="A245" s="210">
        <v>241</v>
      </c>
      <c r="B245" s="211" t="s">
        <v>2171</v>
      </c>
      <c r="C245" s="211" t="s">
        <v>2172</v>
      </c>
      <c r="D245" s="214">
        <v>43788</v>
      </c>
      <c r="E245" s="211" t="s">
        <v>1615</v>
      </c>
      <c r="F245" s="211" t="s">
        <v>2173</v>
      </c>
      <c r="G245" s="210" t="s">
        <v>901</v>
      </c>
      <c r="H245" s="211">
        <v>60</v>
      </c>
      <c r="I245" s="211"/>
      <c r="J245" s="211"/>
      <c r="K245" s="211"/>
      <c r="L245" s="211"/>
    </row>
    <row r="246" spans="1:12" ht="24.75" customHeight="1" thickBot="1">
      <c r="A246" s="210">
        <v>242</v>
      </c>
      <c r="B246" s="211" t="s">
        <v>2150</v>
      </c>
      <c r="C246" s="211" t="s">
        <v>2174</v>
      </c>
      <c r="D246" s="214">
        <v>43788</v>
      </c>
      <c r="E246" s="211" t="s">
        <v>1615</v>
      </c>
      <c r="F246" s="211" t="s">
        <v>2175</v>
      </c>
      <c r="G246" s="210" t="s">
        <v>901</v>
      </c>
      <c r="H246" s="211">
        <v>70</v>
      </c>
      <c r="I246" s="211"/>
      <c r="J246" s="211"/>
      <c r="K246" s="211"/>
      <c r="L246" s="211"/>
    </row>
    <row r="247" spans="1:12" ht="28.2" thickBot="1">
      <c r="A247" s="210">
        <v>243</v>
      </c>
      <c r="B247" s="211" t="s">
        <v>1711</v>
      </c>
      <c r="C247" s="211" t="s">
        <v>2176</v>
      </c>
      <c r="D247" s="214">
        <v>43788</v>
      </c>
      <c r="E247" s="211" t="s">
        <v>1615</v>
      </c>
      <c r="F247" s="211" t="s">
        <v>2177</v>
      </c>
      <c r="G247" s="210" t="s">
        <v>1516</v>
      </c>
      <c r="H247" s="211">
        <v>65</v>
      </c>
      <c r="I247" s="211" t="s">
        <v>1359</v>
      </c>
      <c r="J247" s="211"/>
      <c r="K247" s="211"/>
      <c r="L247" s="211"/>
    </row>
    <row r="248" spans="1:12" ht="14.4" thickBot="1">
      <c r="A248" s="210">
        <v>244</v>
      </c>
      <c r="B248" s="211" t="s">
        <v>2178</v>
      </c>
      <c r="C248" s="211" t="s">
        <v>2179</v>
      </c>
      <c r="D248" s="214">
        <v>43794</v>
      </c>
      <c r="E248" s="211" t="s">
        <v>1615</v>
      </c>
      <c r="F248" s="211" t="s">
        <v>2180</v>
      </c>
      <c r="G248" s="210" t="s">
        <v>2181</v>
      </c>
      <c r="H248" s="211">
        <v>66.41</v>
      </c>
      <c r="I248" s="211" t="s">
        <v>1359</v>
      </c>
      <c r="J248" s="211"/>
      <c r="K248" s="211"/>
      <c r="L248" s="211"/>
    </row>
    <row r="249" spans="1:12" ht="14.4" thickBot="1">
      <c r="A249" s="210">
        <v>245</v>
      </c>
      <c r="B249" s="211" t="s">
        <v>1994</v>
      </c>
      <c r="C249" s="211" t="s">
        <v>2182</v>
      </c>
      <c r="D249" s="214">
        <v>43819</v>
      </c>
      <c r="E249" s="211" t="s">
        <v>1615</v>
      </c>
      <c r="F249" s="211" t="s">
        <v>2183</v>
      </c>
      <c r="G249" s="210" t="s">
        <v>1516</v>
      </c>
      <c r="H249" s="211">
        <v>47</v>
      </c>
      <c r="I249" s="211" t="s">
        <v>1359</v>
      </c>
      <c r="J249" s="211"/>
      <c r="K249" s="211"/>
      <c r="L249" s="211"/>
    </row>
    <row r="250" spans="1:12" ht="111" thickBot="1">
      <c r="A250" s="210">
        <v>246</v>
      </c>
      <c r="B250" s="211" t="s">
        <v>2184</v>
      </c>
      <c r="C250" s="211" t="s">
        <v>2185</v>
      </c>
      <c r="D250" s="214">
        <v>43830</v>
      </c>
      <c r="E250" s="211" t="s">
        <v>1615</v>
      </c>
      <c r="F250" s="211" t="s">
        <v>2186</v>
      </c>
      <c r="G250" s="210" t="s">
        <v>945</v>
      </c>
      <c r="H250" s="211">
        <v>95</v>
      </c>
      <c r="I250" s="211"/>
      <c r="J250" s="211"/>
      <c r="K250" s="211"/>
      <c r="L250" s="211" t="s">
        <v>2187</v>
      </c>
    </row>
    <row r="251" spans="1:12" ht="28.2" thickBot="1">
      <c r="A251" s="210">
        <v>247</v>
      </c>
      <c r="B251" s="211" t="s">
        <v>2188</v>
      </c>
      <c r="C251" s="211" t="s">
        <v>2189</v>
      </c>
      <c r="D251" s="214">
        <v>43830</v>
      </c>
      <c r="E251" s="211" t="s">
        <v>1615</v>
      </c>
      <c r="F251" s="211" t="s">
        <v>2190</v>
      </c>
      <c r="G251" s="210" t="s">
        <v>901</v>
      </c>
      <c r="H251" s="211">
        <v>90</v>
      </c>
      <c r="I251" s="211"/>
      <c r="J251" s="211"/>
      <c r="K251" s="211"/>
      <c r="L251" s="211"/>
    </row>
    <row r="252" spans="1:12" ht="14.4" thickBot="1">
      <c r="A252" s="210">
        <v>248</v>
      </c>
      <c r="B252" s="211" t="s">
        <v>2191</v>
      </c>
      <c r="C252" s="211" t="s">
        <v>2192</v>
      </c>
      <c r="D252" s="214">
        <v>43858</v>
      </c>
      <c r="E252" s="211" t="s">
        <v>1615</v>
      </c>
      <c r="F252" s="211" t="s">
        <v>2193</v>
      </c>
      <c r="G252" s="210" t="s">
        <v>901</v>
      </c>
      <c r="H252" s="211">
        <v>28</v>
      </c>
      <c r="I252" s="211" t="s">
        <v>1359</v>
      </c>
      <c r="J252" s="211"/>
      <c r="K252" s="211"/>
      <c r="L252" s="211"/>
    </row>
    <row r="253" spans="1:12" ht="28.2" thickBot="1">
      <c r="A253" s="210">
        <v>249</v>
      </c>
      <c r="B253" s="211" t="s">
        <v>2194</v>
      </c>
      <c r="C253" s="211" t="s">
        <v>2195</v>
      </c>
      <c r="D253" s="214">
        <v>43873</v>
      </c>
      <c r="E253" s="211" t="s">
        <v>1615</v>
      </c>
      <c r="F253" s="211" t="s">
        <v>2196</v>
      </c>
      <c r="G253" s="210" t="s">
        <v>1516</v>
      </c>
      <c r="H253" s="211">
        <v>24</v>
      </c>
      <c r="I253" s="211" t="s">
        <v>1359</v>
      </c>
      <c r="J253" s="211"/>
      <c r="K253" s="211"/>
      <c r="L253" s="211"/>
    </row>
    <row r="254" spans="1:12" ht="14.4" thickBot="1">
      <c r="A254" s="210">
        <v>250</v>
      </c>
      <c r="B254" s="211" t="s">
        <v>2197</v>
      </c>
      <c r="C254" s="211" t="s">
        <v>2198</v>
      </c>
      <c r="D254" s="214">
        <v>43873</v>
      </c>
      <c r="E254" s="211" t="s">
        <v>1615</v>
      </c>
      <c r="F254" s="211" t="s">
        <v>2199</v>
      </c>
      <c r="G254" s="210" t="s">
        <v>945</v>
      </c>
      <c r="H254" s="211">
        <v>87</v>
      </c>
      <c r="I254" s="211"/>
      <c r="J254" s="211"/>
      <c r="K254" s="211"/>
      <c r="L254" s="211"/>
    </row>
    <row r="255" spans="1:12" ht="28.2" thickBot="1">
      <c r="A255" s="210">
        <v>251</v>
      </c>
      <c r="B255" s="211" t="s">
        <v>2200</v>
      </c>
      <c r="C255" s="211" t="s">
        <v>2201</v>
      </c>
      <c r="D255" s="214">
        <v>43873</v>
      </c>
      <c r="E255" s="211" t="s">
        <v>1615</v>
      </c>
      <c r="F255" s="211" t="s">
        <v>2202</v>
      </c>
      <c r="G255" s="210" t="s">
        <v>1516</v>
      </c>
      <c r="H255" s="211">
        <v>12</v>
      </c>
      <c r="I255" s="211"/>
      <c r="J255" s="211"/>
      <c r="K255" s="211"/>
      <c r="L255" s="211"/>
    </row>
    <row r="256" spans="1:12" ht="28.2" thickBot="1">
      <c r="A256" s="210">
        <v>252</v>
      </c>
      <c r="B256" s="211" t="s">
        <v>2203</v>
      </c>
      <c r="C256" s="211" t="s">
        <v>2204</v>
      </c>
      <c r="D256" s="214">
        <v>43873</v>
      </c>
      <c r="E256" s="211" t="s">
        <v>1615</v>
      </c>
      <c r="F256" s="211" t="s">
        <v>2205</v>
      </c>
      <c r="G256" s="210" t="s">
        <v>945</v>
      </c>
      <c r="H256" s="211">
        <v>65</v>
      </c>
      <c r="I256" s="211"/>
      <c r="J256" s="211"/>
      <c r="K256" s="211"/>
      <c r="L256" s="211"/>
    </row>
    <row r="257" spans="1:12" ht="28.2" thickBot="1">
      <c r="A257" s="210">
        <v>253</v>
      </c>
      <c r="B257" s="211" t="s">
        <v>2206</v>
      </c>
      <c r="C257" s="211" t="s">
        <v>2207</v>
      </c>
      <c r="D257" s="214">
        <v>43907</v>
      </c>
      <c r="E257" s="211" t="s">
        <v>1615</v>
      </c>
      <c r="F257" s="211" t="s">
        <v>2208</v>
      </c>
      <c r="G257" s="210" t="s">
        <v>1516</v>
      </c>
      <c r="H257" s="211">
        <v>16</v>
      </c>
      <c r="I257" s="211"/>
      <c r="J257" s="211"/>
      <c r="K257" s="211"/>
      <c r="L257" s="211"/>
    </row>
    <row r="258" spans="1:12" ht="14.4" thickBot="1">
      <c r="A258" s="210">
        <v>254</v>
      </c>
      <c r="B258" s="211" t="s">
        <v>2206</v>
      </c>
      <c r="C258" s="211" t="s">
        <v>2209</v>
      </c>
      <c r="D258" s="214">
        <v>43907</v>
      </c>
      <c r="E258" s="211" t="s">
        <v>1615</v>
      </c>
      <c r="F258" s="211" t="s">
        <v>2210</v>
      </c>
      <c r="G258" s="210" t="s">
        <v>945</v>
      </c>
      <c r="H258" s="211">
        <v>100</v>
      </c>
      <c r="I258" s="211"/>
      <c r="J258" s="211"/>
      <c r="K258" s="211"/>
      <c r="L258" s="211"/>
    </row>
    <row r="259" spans="1:12" ht="14.4" thickBot="1">
      <c r="A259" s="210">
        <v>255</v>
      </c>
      <c r="B259" s="211" t="s">
        <v>1591</v>
      </c>
      <c r="C259" s="211" t="s">
        <v>2211</v>
      </c>
      <c r="D259" s="214">
        <v>43909</v>
      </c>
      <c r="E259" s="211" t="s">
        <v>1615</v>
      </c>
      <c r="F259" s="211" t="s">
        <v>2212</v>
      </c>
      <c r="G259" s="210" t="s">
        <v>901</v>
      </c>
      <c r="H259" s="211">
        <v>99.99</v>
      </c>
      <c r="I259" s="211"/>
      <c r="J259" s="211"/>
      <c r="K259" s="211"/>
      <c r="L259" s="211"/>
    </row>
    <row r="260" spans="1:12" ht="14.4" thickBot="1">
      <c r="A260" s="210">
        <v>256</v>
      </c>
      <c r="B260" s="211" t="s">
        <v>2213</v>
      </c>
      <c r="C260" s="211" t="s">
        <v>2214</v>
      </c>
      <c r="D260" s="214">
        <v>43909</v>
      </c>
      <c r="E260" s="211" t="s">
        <v>1615</v>
      </c>
      <c r="F260" s="211" t="s">
        <v>2215</v>
      </c>
      <c r="G260" s="210" t="s">
        <v>901</v>
      </c>
      <c r="H260" s="211">
        <v>90</v>
      </c>
      <c r="I260" s="211"/>
      <c r="J260" s="211"/>
      <c r="K260" s="211"/>
      <c r="L260" s="211"/>
    </row>
    <row r="261" spans="1:12" ht="28.2" thickBot="1">
      <c r="A261" s="210">
        <v>257</v>
      </c>
      <c r="B261" s="211" t="s">
        <v>2216</v>
      </c>
      <c r="C261" s="211" t="s">
        <v>2217</v>
      </c>
      <c r="D261" s="214">
        <v>43909</v>
      </c>
      <c r="E261" s="211" t="s">
        <v>1615</v>
      </c>
      <c r="F261" s="211" t="s">
        <v>2218</v>
      </c>
      <c r="G261" s="210" t="s">
        <v>945</v>
      </c>
      <c r="H261" s="211">
        <v>68</v>
      </c>
      <c r="I261" s="211"/>
      <c r="J261" s="211"/>
      <c r="K261" s="211"/>
      <c r="L261" s="211"/>
    </row>
    <row r="262" spans="1:12" ht="14.4" thickBot="1">
      <c r="A262" s="210">
        <v>258</v>
      </c>
      <c r="B262" s="211" t="s">
        <v>2219</v>
      </c>
      <c r="C262" s="211" t="s">
        <v>2220</v>
      </c>
      <c r="D262" s="214">
        <v>43909</v>
      </c>
      <c r="E262" s="211" t="s">
        <v>1615</v>
      </c>
      <c r="F262" s="211" t="s">
        <v>2221</v>
      </c>
      <c r="G262" s="210" t="s">
        <v>860</v>
      </c>
      <c r="H262" s="211">
        <v>85</v>
      </c>
      <c r="I262" s="211"/>
      <c r="J262" s="211"/>
      <c r="K262" s="211"/>
      <c r="L262" s="211"/>
    </row>
    <row r="263" spans="1:12" ht="28.2" thickBot="1">
      <c r="A263" s="210">
        <v>259</v>
      </c>
      <c r="B263" s="211" t="s">
        <v>2222</v>
      </c>
      <c r="C263" s="211" t="s">
        <v>2223</v>
      </c>
      <c r="D263" s="214">
        <v>43910</v>
      </c>
      <c r="E263" s="211" t="s">
        <v>1615</v>
      </c>
      <c r="F263" s="211" t="s">
        <v>2224</v>
      </c>
      <c r="G263" s="210" t="s">
        <v>1516</v>
      </c>
      <c r="H263" s="211">
        <v>42</v>
      </c>
      <c r="I263" s="211"/>
      <c r="J263" s="211"/>
      <c r="K263" s="211"/>
      <c r="L263" s="211"/>
    </row>
    <row r="264" spans="1:12" ht="28.2" thickBot="1">
      <c r="A264" s="210">
        <v>260</v>
      </c>
      <c r="B264" s="211" t="s">
        <v>2225</v>
      </c>
      <c r="C264" s="211" t="s">
        <v>2226</v>
      </c>
      <c r="D264" s="214">
        <v>43910</v>
      </c>
      <c r="E264" s="211" t="s">
        <v>1615</v>
      </c>
      <c r="F264" s="211" t="s">
        <v>2227</v>
      </c>
      <c r="G264" s="210" t="s">
        <v>860</v>
      </c>
      <c r="H264" s="211">
        <v>43</v>
      </c>
      <c r="I264" s="211"/>
      <c r="J264" s="211"/>
      <c r="K264" s="211"/>
      <c r="L264" s="211"/>
    </row>
    <row r="265" spans="1:12" ht="28.2" thickBot="1">
      <c r="A265" s="210">
        <v>261</v>
      </c>
      <c r="B265" s="211" t="s">
        <v>2228</v>
      </c>
      <c r="C265" s="211" t="s">
        <v>2229</v>
      </c>
      <c r="D265" s="214">
        <v>43910</v>
      </c>
      <c r="E265" s="211" t="s">
        <v>1615</v>
      </c>
      <c r="F265" s="211" t="s">
        <v>2230</v>
      </c>
      <c r="G265" s="210" t="s">
        <v>1516</v>
      </c>
      <c r="H265" s="211">
        <v>11</v>
      </c>
      <c r="I265" s="211"/>
      <c r="J265" s="211"/>
      <c r="K265" s="211"/>
      <c r="L265" s="211"/>
    </row>
    <row r="266" spans="1:12" ht="14.4" thickBot="1">
      <c r="A266" s="210">
        <v>262</v>
      </c>
      <c r="B266" s="211" t="s">
        <v>2231</v>
      </c>
      <c r="C266" s="211" t="s">
        <v>2232</v>
      </c>
      <c r="D266" s="214">
        <v>43910</v>
      </c>
      <c r="E266" s="211" t="s">
        <v>1615</v>
      </c>
      <c r="F266" s="211" t="s">
        <v>2233</v>
      </c>
      <c r="G266" s="210" t="s">
        <v>945</v>
      </c>
      <c r="H266" s="211">
        <v>40</v>
      </c>
      <c r="I266" s="211"/>
      <c r="J266" s="211"/>
      <c r="K266" s="211"/>
      <c r="L266" s="211"/>
    </row>
    <row r="267" spans="1:12" ht="14.4" thickBot="1">
      <c r="A267" s="210">
        <v>263</v>
      </c>
      <c r="B267" s="211" t="s">
        <v>2234</v>
      </c>
      <c r="C267" s="211" t="s">
        <v>2235</v>
      </c>
      <c r="D267" s="214">
        <v>43922</v>
      </c>
      <c r="E267" s="211" t="s">
        <v>1615</v>
      </c>
      <c r="F267" s="211" t="s">
        <v>2236</v>
      </c>
      <c r="G267" s="210" t="s">
        <v>945</v>
      </c>
      <c r="H267" s="211">
        <v>49.7</v>
      </c>
      <c r="I267" s="211"/>
      <c r="J267" s="211"/>
      <c r="K267" s="211"/>
      <c r="L267" s="211"/>
    </row>
    <row r="268" spans="1:12" ht="14.4" thickBot="1">
      <c r="A268" s="210">
        <v>264</v>
      </c>
      <c r="B268" s="211" t="s">
        <v>2237</v>
      </c>
      <c r="C268" s="211" t="s">
        <v>2238</v>
      </c>
      <c r="D268" s="214">
        <v>43922</v>
      </c>
      <c r="E268" s="211" t="s">
        <v>1615</v>
      </c>
      <c r="F268" s="211" t="s">
        <v>2239</v>
      </c>
      <c r="G268" s="210" t="s">
        <v>901</v>
      </c>
      <c r="H268" s="211">
        <v>98</v>
      </c>
      <c r="I268" s="211"/>
      <c r="J268" s="211"/>
      <c r="K268" s="211"/>
      <c r="L268" s="211"/>
    </row>
    <row r="269" spans="1:12" ht="28.2" thickBot="1">
      <c r="A269" s="210">
        <v>265</v>
      </c>
      <c r="B269" s="211" t="s">
        <v>2240</v>
      </c>
      <c r="C269" s="211" t="s">
        <v>2241</v>
      </c>
      <c r="D269" s="214">
        <v>43927</v>
      </c>
      <c r="E269" s="211" t="s">
        <v>1615</v>
      </c>
      <c r="F269" s="211" t="s">
        <v>2242</v>
      </c>
      <c r="G269" s="210" t="s">
        <v>1516</v>
      </c>
      <c r="H269" s="211">
        <v>32</v>
      </c>
      <c r="I269" s="211"/>
      <c r="J269" s="211"/>
      <c r="K269" s="211"/>
      <c r="L269" s="211"/>
    </row>
    <row r="270" spans="1:12" ht="69.599999999999994" thickBot="1">
      <c r="A270" s="210">
        <v>266</v>
      </c>
      <c r="B270" s="211" t="s">
        <v>2243</v>
      </c>
      <c r="C270" s="211" t="s">
        <v>2244</v>
      </c>
      <c r="D270" s="214">
        <v>43972</v>
      </c>
      <c r="E270" s="211" t="s">
        <v>1615</v>
      </c>
      <c r="F270" s="211" t="s">
        <v>2245</v>
      </c>
      <c r="G270" s="210" t="s">
        <v>945</v>
      </c>
      <c r="H270" s="211">
        <v>40</v>
      </c>
      <c r="I270" s="211">
        <v>46</v>
      </c>
      <c r="J270" s="211"/>
      <c r="K270" s="211"/>
      <c r="L270" s="211" t="s">
        <v>2246</v>
      </c>
    </row>
    <row r="271" spans="1:12" ht="14.4" thickBot="1">
      <c r="A271" s="210">
        <v>267</v>
      </c>
      <c r="B271" s="211" t="s">
        <v>2247</v>
      </c>
      <c r="C271" s="211" t="s">
        <v>2248</v>
      </c>
      <c r="D271" s="214">
        <v>43978</v>
      </c>
      <c r="E271" s="211" t="s">
        <v>1615</v>
      </c>
      <c r="F271" s="211" t="s">
        <v>2249</v>
      </c>
      <c r="G271" s="210" t="s">
        <v>901</v>
      </c>
      <c r="H271" s="211">
        <v>70</v>
      </c>
      <c r="I271" s="211"/>
      <c r="J271" s="211"/>
      <c r="K271" s="211"/>
      <c r="L271" s="211"/>
    </row>
    <row r="272" spans="1:12" ht="28.2" thickBot="1">
      <c r="A272" s="210">
        <v>268</v>
      </c>
      <c r="B272" s="211" t="s">
        <v>2247</v>
      </c>
      <c r="C272" s="211" t="s">
        <v>2250</v>
      </c>
      <c r="D272" s="214">
        <v>43978</v>
      </c>
      <c r="E272" s="211" t="s">
        <v>1615</v>
      </c>
      <c r="F272" s="211" t="s">
        <v>2251</v>
      </c>
      <c r="G272" s="210" t="s">
        <v>901</v>
      </c>
      <c r="H272" s="211">
        <v>47</v>
      </c>
      <c r="I272" s="211"/>
      <c r="J272" s="211"/>
      <c r="K272" s="211"/>
      <c r="L272" s="211"/>
    </row>
    <row r="273" spans="1:12" ht="28.2" thickBot="1">
      <c r="A273" s="210">
        <v>269</v>
      </c>
      <c r="B273" s="211" t="s">
        <v>2252</v>
      </c>
      <c r="C273" s="211" t="s">
        <v>2253</v>
      </c>
      <c r="D273" s="214">
        <v>43978</v>
      </c>
      <c r="E273" s="211" t="s">
        <v>1615</v>
      </c>
      <c r="F273" s="211" t="s">
        <v>2254</v>
      </c>
      <c r="G273" s="210" t="s">
        <v>901</v>
      </c>
      <c r="H273" s="211">
        <v>56</v>
      </c>
      <c r="I273" s="211"/>
      <c r="J273" s="211"/>
      <c r="K273" s="211"/>
      <c r="L273" s="211"/>
    </row>
    <row r="274" spans="1:12" ht="28.2" thickBot="1">
      <c r="A274" s="210">
        <v>270</v>
      </c>
      <c r="B274" s="211" t="s">
        <v>2255</v>
      </c>
      <c r="C274" s="211" t="s">
        <v>2256</v>
      </c>
      <c r="D274" s="214">
        <v>43978</v>
      </c>
      <c r="E274" s="211" t="s">
        <v>1615</v>
      </c>
      <c r="F274" s="211" t="s">
        <v>2257</v>
      </c>
      <c r="G274" s="210" t="s">
        <v>1367</v>
      </c>
      <c r="H274" s="211">
        <v>15</v>
      </c>
      <c r="I274" s="211"/>
      <c r="J274" s="211"/>
      <c r="K274" s="211"/>
      <c r="L274" s="211"/>
    </row>
    <row r="275" spans="1:12" ht="14.4" thickBot="1">
      <c r="A275" s="210">
        <v>271</v>
      </c>
      <c r="B275" s="211" t="s">
        <v>2258</v>
      </c>
      <c r="C275" s="211" t="s">
        <v>2259</v>
      </c>
      <c r="D275" s="214">
        <v>43983</v>
      </c>
      <c r="E275" s="211" t="s">
        <v>1615</v>
      </c>
      <c r="F275" s="211" t="s">
        <v>2260</v>
      </c>
      <c r="G275" s="210" t="s">
        <v>945</v>
      </c>
      <c r="H275" s="211">
        <v>75</v>
      </c>
      <c r="I275" s="211"/>
      <c r="J275" s="211"/>
      <c r="K275" s="211"/>
      <c r="L275" s="211"/>
    </row>
    <row r="276" spans="1:12" ht="14.4" thickBot="1">
      <c r="A276" s="210">
        <v>272</v>
      </c>
      <c r="B276" s="211" t="s">
        <v>2261</v>
      </c>
      <c r="C276" s="211" t="s">
        <v>2262</v>
      </c>
      <c r="D276" s="214">
        <v>43985</v>
      </c>
      <c r="E276" s="211" t="s">
        <v>1615</v>
      </c>
      <c r="F276" s="211" t="s">
        <v>2263</v>
      </c>
      <c r="G276" s="210" t="s">
        <v>1367</v>
      </c>
      <c r="H276" s="211">
        <v>25</v>
      </c>
      <c r="I276" s="211"/>
      <c r="J276" s="211"/>
      <c r="K276" s="211"/>
      <c r="L276" s="211"/>
    </row>
    <row r="277" spans="1:12" ht="14.4" thickBot="1">
      <c r="A277" s="210">
        <v>273</v>
      </c>
      <c r="B277" s="211" t="s">
        <v>2264</v>
      </c>
      <c r="C277" s="211" t="s">
        <v>2265</v>
      </c>
      <c r="D277" s="214">
        <v>44196</v>
      </c>
      <c r="E277" s="211" t="s">
        <v>1615</v>
      </c>
      <c r="F277" s="211" t="s">
        <v>2266</v>
      </c>
      <c r="G277" s="210" t="s">
        <v>1516</v>
      </c>
      <c r="H277" s="211">
        <v>15</v>
      </c>
      <c r="I277" s="211"/>
      <c r="J277" s="211"/>
      <c r="K277" s="211"/>
      <c r="L277" s="211"/>
    </row>
    <row r="278" spans="1:12" ht="14.4" thickBot="1">
      <c r="A278" s="210">
        <v>274</v>
      </c>
      <c r="B278" s="211" t="s">
        <v>1828</v>
      </c>
      <c r="C278" s="211" t="s">
        <v>2267</v>
      </c>
      <c r="D278" s="214">
        <v>44196</v>
      </c>
      <c r="E278" s="211" t="s">
        <v>1615</v>
      </c>
      <c r="F278" s="211" t="s">
        <v>2268</v>
      </c>
      <c r="G278" s="210" t="s">
        <v>1516</v>
      </c>
      <c r="H278" s="211">
        <v>11</v>
      </c>
      <c r="I278" s="211"/>
      <c r="J278" s="211"/>
      <c r="K278" s="211"/>
      <c r="L278" s="211"/>
    </row>
    <row r="279" spans="1:12" ht="27.75" customHeight="1" thickBot="1">
      <c r="A279" s="210">
        <v>275</v>
      </c>
      <c r="B279" s="211" t="s">
        <v>2269</v>
      </c>
      <c r="C279" s="211" t="s">
        <v>2270</v>
      </c>
      <c r="D279" s="214">
        <v>44196</v>
      </c>
      <c r="E279" s="211" t="s">
        <v>1615</v>
      </c>
      <c r="F279" s="211" t="s">
        <v>2271</v>
      </c>
      <c r="G279" s="210" t="s">
        <v>1373</v>
      </c>
      <c r="H279" s="211">
        <v>46</v>
      </c>
      <c r="I279" s="211"/>
      <c r="J279" s="211"/>
      <c r="K279" s="211"/>
      <c r="L279" s="211"/>
    </row>
    <row r="280" spans="1:12" ht="27.75" customHeight="1" thickBot="1">
      <c r="A280" s="210">
        <v>276</v>
      </c>
      <c r="B280" s="211" t="s">
        <v>2272</v>
      </c>
      <c r="C280" s="211" t="s">
        <v>2273</v>
      </c>
      <c r="D280" s="214">
        <v>44232</v>
      </c>
      <c r="E280" s="211" t="s">
        <v>1615</v>
      </c>
      <c r="F280" s="211" t="s">
        <v>2274</v>
      </c>
      <c r="G280" s="210" t="s">
        <v>901</v>
      </c>
      <c r="H280" s="211">
        <v>92</v>
      </c>
      <c r="I280" s="211"/>
      <c r="J280" s="211"/>
      <c r="K280" s="211"/>
      <c r="L280" s="211"/>
    </row>
    <row r="281" spans="1:12" ht="27.75" customHeight="1" thickBot="1">
      <c r="A281" s="210">
        <v>277</v>
      </c>
      <c r="B281" s="211" t="s">
        <v>2275</v>
      </c>
      <c r="C281" s="211" t="s">
        <v>2276</v>
      </c>
      <c r="D281" s="214">
        <v>44239</v>
      </c>
      <c r="E281" s="211" t="s">
        <v>1615</v>
      </c>
      <c r="F281" s="211" t="s">
        <v>2277</v>
      </c>
      <c r="G281" s="210" t="s">
        <v>901</v>
      </c>
      <c r="H281" s="211">
        <v>93</v>
      </c>
      <c r="I281" s="211"/>
      <c r="J281" s="211"/>
      <c r="K281" s="211"/>
      <c r="L281" s="211"/>
    </row>
    <row r="282" spans="1:12" ht="27.75" customHeight="1" thickBot="1">
      <c r="A282" s="210">
        <v>278</v>
      </c>
      <c r="B282" s="211" t="s">
        <v>2278</v>
      </c>
      <c r="C282" s="211" t="s">
        <v>2279</v>
      </c>
      <c r="D282" s="214">
        <v>44249</v>
      </c>
      <c r="E282" s="211" t="s">
        <v>1615</v>
      </c>
      <c r="F282" s="211" t="s">
        <v>2280</v>
      </c>
      <c r="G282" s="210" t="s">
        <v>1516</v>
      </c>
      <c r="H282" s="211">
        <v>16</v>
      </c>
      <c r="I282" s="211"/>
      <c r="J282" s="211"/>
      <c r="K282" s="211"/>
      <c r="L282" s="211"/>
    </row>
    <row r="283" spans="1:12" ht="30.75" customHeight="1" thickBot="1">
      <c r="A283" s="210">
        <v>279</v>
      </c>
      <c r="B283" s="211" t="s">
        <v>2278</v>
      </c>
      <c r="C283" s="211" t="s">
        <v>2281</v>
      </c>
      <c r="D283" s="214">
        <v>44249</v>
      </c>
      <c r="E283" s="211" t="s">
        <v>1615</v>
      </c>
      <c r="F283" s="211" t="s">
        <v>2282</v>
      </c>
      <c r="G283" s="210" t="s">
        <v>1516</v>
      </c>
      <c r="H283" s="211">
        <v>26</v>
      </c>
      <c r="I283" s="211"/>
      <c r="J283" s="211"/>
      <c r="K283" s="211"/>
      <c r="L283" s="211"/>
    </row>
    <row r="284" spans="1:12" ht="33" customHeight="1" thickBot="1">
      <c r="A284" s="210">
        <v>280</v>
      </c>
      <c r="B284" s="211" t="s">
        <v>2278</v>
      </c>
      <c r="C284" s="211" t="s">
        <v>2283</v>
      </c>
      <c r="D284" s="214">
        <v>44249</v>
      </c>
      <c r="E284" s="211" t="s">
        <v>1615</v>
      </c>
      <c r="F284" s="211" t="s">
        <v>2284</v>
      </c>
      <c r="G284" s="210" t="s">
        <v>1516</v>
      </c>
      <c r="H284" s="211">
        <v>22</v>
      </c>
      <c r="I284" s="211"/>
      <c r="J284" s="211"/>
      <c r="K284" s="211"/>
      <c r="L284" s="211"/>
    </row>
    <row r="285" spans="1:12" ht="35.25" customHeight="1" thickBot="1">
      <c r="A285" s="210">
        <v>281</v>
      </c>
      <c r="B285" s="211" t="s">
        <v>2285</v>
      </c>
      <c r="C285" s="211" t="s">
        <v>2286</v>
      </c>
      <c r="D285" s="214">
        <v>44252</v>
      </c>
      <c r="E285" s="211" t="s">
        <v>1615</v>
      </c>
      <c r="F285" s="211" t="s">
        <v>2287</v>
      </c>
      <c r="G285" s="210" t="s">
        <v>1367</v>
      </c>
      <c r="H285" s="211">
        <v>38</v>
      </c>
      <c r="I285" s="211"/>
      <c r="J285" s="211"/>
      <c r="K285" s="211"/>
      <c r="L285" s="211"/>
    </row>
    <row r="286" spans="1:12" ht="28.2" thickBot="1">
      <c r="A286" s="210">
        <v>282</v>
      </c>
      <c r="B286" s="211" t="s">
        <v>2288</v>
      </c>
      <c r="C286" s="211" t="s">
        <v>2289</v>
      </c>
      <c r="D286" s="214">
        <v>44253</v>
      </c>
      <c r="E286" s="211" t="s">
        <v>1615</v>
      </c>
      <c r="F286" s="211" t="s">
        <v>2290</v>
      </c>
      <c r="G286" s="210" t="s">
        <v>1516</v>
      </c>
      <c r="H286" s="211">
        <v>30</v>
      </c>
      <c r="I286" s="211"/>
      <c r="J286" s="211"/>
      <c r="K286" s="211"/>
      <c r="L286" s="211"/>
    </row>
    <row r="287" spans="1:12" ht="14.4" thickBot="1">
      <c r="A287" s="210">
        <v>283</v>
      </c>
      <c r="B287" s="211" t="s">
        <v>2275</v>
      </c>
      <c r="C287" s="211" t="s">
        <v>2291</v>
      </c>
      <c r="D287" s="214">
        <v>44257</v>
      </c>
      <c r="E287" s="211" t="s">
        <v>1615</v>
      </c>
      <c r="F287" s="211" t="s">
        <v>2292</v>
      </c>
      <c r="G287" s="210" t="s">
        <v>901</v>
      </c>
      <c r="H287" s="211">
        <v>84.11</v>
      </c>
      <c r="I287" s="211"/>
      <c r="J287" s="211"/>
      <c r="K287" s="211"/>
      <c r="L287" s="211"/>
    </row>
    <row r="288" spans="1:12" ht="14.4" thickBot="1">
      <c r="A288" s="210">
        <v>284</v>
      </c>
      <c r="B288" s="211" t="s">
        <v>2293</v>
      </c>
      <c r="C288" s="211" t="s">
        <v>2294</v>
      </c>
      <c r="D288" s="214">
        <v>44229</v>
      </c>
      <c r="E288" s="211" t="s">
        <v>1615</v>
      </c>
      <c r="F288" s="211" t="s">
        <v>2295</v>
      </c>
      <c r="G288" s="210" t="s">
        <v>1516</v>
      </c>
      <c r="H288" s="211">
        <v>35</v>
      </c>
      <c r="I288" s="211"/>
      <c r="J288" s="211"/>
      <c r="K288" s="211"/>
      <c r="L288" s="211"/>
    </row>
    <row r="289" spans="1:12" ht="14.4" thickBot="1">
      <c r="A289" s="210">
        <v>285</v>
      </c>
      <c r="B289" s="211" t="s">
        <v>2264</v>
      </c>
      <c r="C289" s="211" t="s">
        <v>2296</v>
      </c>
      <c r="D289" s="214">
        <v>44257</v>
      </c>
      <c r="E289" s="211" t="s">
        <v>1615</v>
      </c>
      <c r="F289" s="211" t="s">
        <v>2297</v>
      </c>
      <c r="G289" s="210" t="s">
        <v>901</v>
      </c>
      <c r="H289" s="211">
        <v>55</v>
      </c>
      <c r="I289" s="211"/>
      <c r="J289" s="211"/>
      <c r="K289" s="211"/>
      <c r="L289" s="211"/>
    </row>
    <row r="290" spans="1:12" ht="14.4" thickBot="1">
      <c r="A290" s="210">
        <v>286</v>
      </c>
      <c r="B290" s="211" t="s">
        <v>2293</v>
      </c>
      <c r="C290" s="211" t="s">
        <v>2298</v>
      </c>
      <c r="D290" s="214">
        <v>44280</v>
      </c>
      <c r="E290" s="211" t="s">
        <v>1615</v>
      </c>
      <c r="F290" s="211" t="s">
        <v>2299</v>
      </c>
      <c r="G290" s="210" t="s">
        <v>1516</v>
      </c>
      <c r="H290" s="211">
        <v>62</v>
      </c>
      <c r="I290" s="211"/>
      <c r="J290" s="211"/>
      <c r="K290" s="211"/>
      <c r="L290" s="211"/>
    </row>
    <row r="291" spans="1:12" ht="28.2" thickBot="1">
      <c r="A291" s="210">
        <v>287</v>
      </c>
      <c r="B291" s="211" t="s">
        <v>2300</v>
      </c>
      <c r="C291" s="211" t="s">
        <v>2301</v>
      </c>
      <c r="D291" s="214">
        <v>44280</v>
      </c>
      <c r="E291" s="211" t="s">
        <v>1615</v>
      </c>
      <c r="F291" s="211" t="s">
        <v>2302</v>
      </c>
      <c r="G291" s="210" t="s">
        <v>1516</v>
      </c>
      <c r="H291" s="211">
        <v>16</v>
      </c>
      <c r="I291" s="211"/>
      <c r="J291" s="211"/>
      <c r="K291" s="211"/>
      <c r="L291" s="211"/>
    </row>
    <row r="292" spans="1:12" ht="114.6" customHeight="1" thickBot="1">
      <c r="A292" s="210">
        <v>288</v>
      </c>
      <c r="B292" s="211" t="s">
        <v>1780</v>
      </c>
      <c r="C292" s="211" t="s">
        <v>2303</v>
      </c>
      <c r="D292" s="214">
        <v>44286</v>
      </c>
      <c r="E292" s="211" t="s">
        <v>1615</v>
      </c>
      <c r="F292" s="211" t="s">
        <v>2304</v>
      </c>
      <c r="G292" s="210" t="s">
        <v>945</v>
      </c>
      <c r="H292" s="211">
        <v>52</v>
      </c>
      <c r="I292" s="211"/>
      <c r="J292" s="211"/>
      <c r="K292" s="211"/>
      <c r="L292" s="211" t="s">
        <v>2305</v>
      </c>
    </row>
    <row r="293" spans="1:12" ht="14.4" thickBot="1">
      <c r="A293" s="210">
        <v>289</v>
      </c>
      <c r="B293" s="211" t="s">
        <v>2306</v>
      </c>
      <c r="C293" s="211" t="s">
        <v>2307</v>
      </c>
      <c r="D293" s="214">
        <v>44287</v>
      </c>
      <c r="E293" s="211" t="s">
        <v>1615</v>
      </c>
      <c r="F293" s="211" t="s">
        <v>2308</v>
      </c>
      <c r="G293" s="210" t="s">
        <v>1516</v>
      </c>
      <c r="H293" s="211">
        <v>45</v>
      </c>
      <c r="I293" s="211"/>
      <c r="J293" s="211"/>
      <c r="K293" s="211"/>
      <c r="L293" s="211"/>
    </row>
    <row r="294" spans="1:12" ht="14.4" thickBot="1">
      <c r="A294" s="210">
        <v>290</v>
      </c>
      <c r="B294" s="211" t="s">
        <v>2309</v>
      </c>
      <c r="C294" s="211" t="s">
        <v>2310</v>
      </c>
      <c r="D294" s="214">
        <v>44300</v>
      </c>
      <c r="E294" s="211" t="s">
        <v>1615</v>
      </c>
      <c r="F294" s="211" t="s">
        <v>2311</v>
      </c>
      <c r="G294" s="210" t="s">
        <v>945</v>
      </c>
      <c r="H294" s="211">
        <v>100</v>
      </c>
      <c r="I294" s="211"/>
      <c r="J294" s="211"/>
      <c r="K294" s="211"/>
      <c r="L294" s="211"/>
    </row>
    <row r="295" spans="1:12" ht="14.4" thickBot="1">
      <c r="A295" s="210">
        <v>291</v>
      </c>
      <c r="B295" s="211" t="s">
        <v>2309</v>
      </c>
      <c r="C295" s="211" t="s">
        <v>2312</v>
      </c>
      <c r="D295" s="214">
        <v>44300</v>
      </c>
      <c r="E295" s="211" t="s">
        <v>1615</v>
      </c>
      <c r="F295" s="211" t="s">
        <v>2313</v>
      </c>
      <c r="G295" s="210" t="s">
        <v>1367</v>
      </c>
      <c r="H295" s="211">
        <v>32</v>
      </c>
      <c r="I295" s="211"/>
      <c r="J295" s="211"/>
      <c r="K295" s="211"/>
      <c r="L295" s="211"/>
    </row>
    <row r="296" spans="1:12" ht="14.4" thickBot="1">
      <c r="A296" s="210">
        <v>292</v>
      </c>
      <c r="B296" s="211" t="s">
        <v>2314</v>
      </c>
      <c r="C296" s="211" t="s">
        <v>2315</v>
      </c>
      <c r="D296" s="214">
        <v>44314</v>
      </c>
      <c r="E296" s="211" t="s">
        <v>1615</v>
      </c>
      <c r="F296" s="211" t="s">
        <v>2316</v>
      </c>
      <c r="G296" s="210" t="s">
        <v>901</v>
      </c>
      <c r="H296" s="211">
        <v>96</v>
      </c>
      <c r="I296" s="211"/>
      <c r="J296" s="211"/>
      <c r="K296" s="211"/>
      <c r="L296" s="211"/>
    </row>
    <row r="297" spans="1:12" ht="28.2" thickBot="1">
      <c r="A297" s="210">
        <v>293</v>
      </c>
      <c r="B297" s="211" t="s">
        <v>2317</v>
      </c>
      <c r="C297" s="211" t="s">
        <v>2318</v>
      </c>
      <c r="D297" s="214">
        <v>44300</v>
      </c>
      <c r="E297" s="211" t="s">
        <v>1615</v>
      </c>
      <c r="F297" s="211" t="s">
        <v>2319</v>
      </c>
      <c r="G297" s="210" t="s">
        <v>1516</v>
      </c>
      <c r="H297" s="211">
        <v>16</v>
      </c>
      <c r="I297" s="211"/>
      <c r="J297" s="211"/>
      <c r="K297" s="211"/>
      <c r="L297" s="211"/>
    </row>
    <row r="298" spans="1:12" ht="14.4" thickBot="1">
      <c r="A298" s="210">
        <v>294</v>
      </c>
      <c r="B298" s="211" t="s">
        <v>2016</v>
      </c>
      <c r="C298" s="211" t="s">
        <v>2320</v>
      </c>
      <c r="D298" s="214">
        <v>44316</v>
      </c>
      <c r="E298" s="211" t="s">
        <v>1615</v>
      </c>
      <c r="F298" s="211" t="s">
        <v>2321</v>
      </c>
      <c r="G298" s="210" t="s">
        <v>1367</v>
      </c>
      <c r="H298" s="211">
        <v>42</v>
      </c>
      <c r="I298" s="211"/>
      <c r="J298" s="211"/>
      <c r="K298" s="211"/>
      <c r="L298" s="211"/>
    </row>
    <row r="299" spans="1:12" ht="14.4" thickBot="1">
      <c r="A299" s="210">
        <v>295</v>
      </c>
      <c r="B299" s="211" t="s">
        <v>1770</v>
      </c>
      <c r="C299" s="211" t="s">
        <v>2322</v>
      </c>
      <c r="D299" s="214">
        <v>44321</v>
      </c>
      <c r="E299" s="211" t="s">
        <v>1615</v>
      </c>
      <c r="F299" s="211" t="s">
        <v>2323</v>
      </c>
      <c r="G299" s="210" t="s">
        <v>901</v>
      </c>
      <c r="H299" s="211">
        <v>75</v>
      </c>
      <c r="I299" s="211"/>
      <c r="J299" s="211"/>
      <c r="K299" s="211"/>
      <c r="L299" s="211"/>
    </row>
    <row r="300" spans="1:12" ht="14.4" thickBot="1">
      <c r="A300" s="210">
        <v>296</v>
      </c>
      <c r="B300" s="211" t="s">
        <v>2324</v>
      </c>
      <c r="C300" s="211" t="s">
        <v>2325</v>
      </c>
      <c r="D300" s="214">
        <v>44321</v>
      </c>
      <c r="E300" s="211" t="s">
        <v>1615</v>
      </c>
      <c r="F300" s="211" t="s">
        <v>2326</v>
      </c>
      <c r="G300" s="210" t="s">
        <v>1516</v>
      </c>
      <c r="H300" s="211">
        <v>8</v>
      </c>
      <c r="I300" s="211"/>
      <c r="J300" s="211"/>
      <c r="K300" s="211"/>
      <c r="L300" s="211"/>
    </row>
    <row r="301" spans="1:12" ht="14.4" thickBot="1">
      <c r="A301" s="210">
        <v>297</v>
      </c>
      <c r="B301" s="211" t="s">
        <v>2327</v>
      </c>
      <c r="C301" s="211" t="s">
        <v>2328</v>
      </c>
      <c r="D301" s="214">
        <v>44326</v>
      </c>
      <c r="E301" s="211" t="s">
        <v>1615</v>
      </c>
      <c r="F301" s="211" t="s">
        <v>2329</v>
      </c>
      <c r="G301" s="210" t="s">
        <v>901</v>
      </c>
      <c r="H301" s="211">
        <v>50</v>
      </c>
      <c r="I301" s="211"/>
      <c r="J301" s="211"/>
      <c r="K301" s="211"/>
      <c r="L301" s="211"/>
    </row>
    <row r="302" spans="1:12" ht="14.4" thickBot="1">
      <c r="A302" s="210">
        <v>298</v>
      </c>
      <c r="B302" s="211" t="s">
        <v>2330</v>
      </c>
      <c r="C302" s="211" t="s">
        <v>2331</v>
      </c>
      <c r="D302" s="214">
        <v>44326</v>
      </c>
      <c r="E302" s="211" t="s">
        <v>1615</v>
      </c>
      <c r="F302" s="211" t="s">
        <v>2332</v>
      </c>
      <c r="G302" s="210" t="s">
        <v>1367</v>
      </c>
      <c r="H302" s="211">
        <v>37</v>
      </c>
      <c r="I302" s="211"/>
      <c r="J302" s="211"/>
      <c r="K302" s="211"/>
      <c r="L302" s="211"/>
    </row>
    <row r="303" spans="1:12" ht="14.4" thickBot="1">
      <c r="A303" s="210">
        <v>299</v>
      </c>
      <c r="B303" s="211" t="s">
        <v>2333</v>
      </c>
      <c r="C303" s="211" t="s">
        <v>2334</v>
      </c>
      <c r="D303" s="214">
        <v>44330</v>
      </c>
      <c r="E303" s="211" t="s">
        <v>1615</v>
      </c>
      <c r="F303" s="211" t="s">
        <v>2335</v>
      </c>
      <c r="G303" s="210" t="s">
        <v>901</v>
      </c>
      <c r="H303" s="211">
        <v>62</v>
      </c>
      <c r="I303" s="211"/>
      <c r="J303" s="211"/>
      <c r="K303" s="211"/>
      <c r="L303" s="211"/>
    </row>
    <row r="304" spans="1:12" ht="14.4" thickBot="1">
      <c r="A304" s="210">
        <v>300</v>
      </c>
      <c r="B304" s="211" t="s">
        <v>2059</v>
      </c>
      <c r="C304" s="211" t="s">
        <v>2336</v>
      </c>
      <c r="D304" s="214">
        <v>44330</v>
      </c>
      <c r="E304" s="211" t="s">
        <v>1615</v>
      </c>
      <c r="F304" s="211" t="s">
        <v>2337</v>
      </c>
      <c r="G304" s="210" t="s">
        <v>1373</v>
      </c>
      <c r="H304" s="211">
        <v>100</v>
      </c>
      <c r="I304" s="211"/>
      <c r="J304" s="211"/>
      <c r="K304" s="211"/>
      <c r="L304" s="211"/>
    </row>
    <row r="305" spans="1:12" ht="14.4" thickBot="1">
      <c r="A305" s="210">
        <v>301</v>
      </c>
      <c r="B305" s="211" t="s">
        <v>515</v>
      </c>
      <c r="C305" s="211" t="s">
        <v>2338</v>
      </c>
      <c r="D305" s="214">
        <v>44330</v>
      </c>
      <c r="E305" s="211" t="s">
        <v>1615</v>
      </c>
      <c r="F305" s="211" t="s">
        <v>2339</v>
      </c>
      <c r="G305" s="210" t="s">
        <v>1516</v>
      </c>
      <c r="H305" s="211">
        <v>100</v>
      </c>
      <c r="I305" s="211"/>
      <c r="J305" s="211"/>
      <c r="K305" s="211"/>
      <c r="L305" s="211"/>
    </row>
    <row r="306" spans="1:12" ht="14.4" thickBot="1">
      <c r="A306" s="210">
        <v>302</v>
      </c>
      <c r="B306" s="211" t="s">
        <v>2340</v>
      </c>
      <c r="C306" s="211" t="s">
        <v>2341</v>
      </c>
      <c r="D306" s="214">
        <v>44393</v>
      </c>
      <c r="E306" s="211" t="s">
        <v>1615</v>
      </c>
      <c r="F306" s="211" t="s">
        <v>2342</v>
      </c>
      <c r="G306" s="210" t="s">
        <v>1367</v>
      </c>
      <c r="H306" s="211">
        <v>40</v>
      </c>
      <c r="I306" s="211"/>
      <c r="J306" s="211"/>
      <c r="K306" s="211"/>
      <c r="L306" s="211"/>
    </row>
    <row r="307" spans="1:12" ht="14.4" thickBot="1">
      <c r="A307" s="210">
        <v>303</v>
      </c>
      <c r="B307" s="211" t="s">
        <v>2343</v>
      </c>
      <c r="C307" s="211" t="s">
        <v>2344</v>
      </c>
      <c r="D307" s="214">
        <v>44393</v>
      </c>
      <c r="E307" s="211" t="s">
        <v>1615</v>
      </c>
      <c r="F307" s="211" t="s">
        <v>2345</v>
      </c>
      <c r="G307" s="210" t="s">
        <v>2346</v>
      </c>
      <c r="H307" s="211">
        <v>100</v>
      </c>
      <c r="I307" s="211"/>
      <c r="J307" s="211"/>
      <c r="K307" s="211"/>
      <c r="L307" s="211"/>
    </row>
    <row r="308" spans="1:12" ht="14.4" thickBot="1">
      <c r="A308" s="210">
        <v>304</v>
      </c>
      <c r="B308" s="211" t="s">
        <v>2347</v>
      </c>
      <c r="C308" s="211" t="s">
        <v>2348</v>
      </c>
      <c r="D308" s="214">
        <v>44393</v>
      </c>
      <c r="E308" s="211" t="s">
        <v>1615</v>
      </c>
      <c r="F308" s="211" t="s">
        <v>2349</v>
      </c>
      <c r="G308" s="210" t="s">
        <v>901</v>
      </c>
      <c r="H308" s="211">
        <v>88</v>
      </c>
      <c r="I308" s="211"/>
      <c r="J308" s="211"/>
      <c r="K308" s="211"/>
      <c r="L308" s="211"/>
    </row>
    <row r="309" spans="1:12" ht="42" thickBot="1">
      <c r="A309" s="210">
        <v>305</v>
      </c>
      <c r="B309" s="211" t="s">
        <v>2350</v>
      </c>
      <c r="C309" s="211" t="s">
        <v>2351</v>
      </c>
      <c r="D309" s="214">
        <v>44393</v>
      </c>
      <c r="E309" s="211" t="s">
        <v>1615</v>
      </c>
      <c r="F309" s="211" t="s">
        <v>2352</v>
      </c>
      <c r="G309" s="210" t="s">
        <v>2353</v>
      </c>
      <c r="H309" s="211">
        <v>140</v>
      </c>
      <c r="I309" s="211"/>
      <c r="J309" s="211"/>
      <c r="K309" s="211"/>
      <c r="L309" s="211"/>
    </row>
    <row r="310" spans="1:12" s="251" customFormat="1" ht="28.2" thickBot="1">
      <c r="A310" s="210">
        <v>306</v>
      </c>
      <c r="B310" s="211" t="s">
        <v>2216</v>
      </c>
      <c r="C310" s="211" t="s">
        <v>2354</v>
      </c>
      <c r="D310" s="214">
        <v>44393</v>
      </c>
      <c r="E310" s="211" t="s">
        <v>1615</v>
      </c>
      <c r="F310" s="211" t="s">
        <v>2355</v>
      </c>
      <c r="G310" s="210" t="s">
        <v>1367</v>
      </c>
      <c r="H310" s="211">
        <v>57</v>
      </c>
      <c r="I310" s="211"/>
      <c r="J310" s="211"/>
      <c r="K310" s="211"/>
      <c r="L310" s="211"/>
    </row>
    <row r="311" spans="1:12" s="251" customFormat="1" ht="14.4" thickBot="1">
      <c r="A311" s="210">
        <v>307</v>
      </c>
      <c r="B311" s="211" t="s">
        <v>2356</v>
      </c>
      <c r="C311" s="211" t="s">
        <v>2357</v>
      </c>
      <c r="D311" s="214">
        <v>44400</v>
      </c>
      <c r="E311" s="211" t="s">
        <v>1615</v>
      </c>
      <c r="F311" s="211" t="s">
        <v>2358</v>
      </c>
      <c r="G311" s="210" t="s">
        <v>1516</v>
      </c>
      <c r="H311" s="211">
        <v>18</v>
      </c>
      <c r="I311" s="211"/>
      <c r="J311" s="211"/>
      <c r="K311" s="211"/>
      <c r="L311" s="211"/>
    </row>
    <row r="312" spans="1:12" s="251" customFormat="1" ht="14.4" thickBot="1">
      <c r="A312" s="210">
        <v>308</v>
      </c>
      <c r="B312" s="211" t="s">
        <v>2359</v>
      </c>
      <c r="C312" s="211" t="s">
        <v>2360</v>
      </c>
      <c r="D312" s="214">
        <v>44400</v>
      </c>
      <c r="E312" s="211" t="s">
        <v>1615</v>
      </c>
      <c r="F312" s="211" t="s">
        <v>2361</v>
      </c>
      <c r="G312" s="210" t="s">
        <v>2362</v>
      </c>
      <c r="H312" s="211">
        <v>20</v>
      </c>
      <c r="I312" s="211"/>
      <c r="J312" s="211"/>
      <c r="K312" s="211"/>
      <c r="L312" s="211"/>
    </row>
    <row r="313" spans="1:12" s="251" customFormat="1" ht="14.4" thickBot="1">
      <c r="A313" s="210">
        <v>309</v>
      </c>
      <c r="B313" s="211" t="s">
        <v>2340</v>
      </c>
      <c r="C313" s="211" t="s">
        <v>2363</v>
      </c>
      <c r="D313" s="214">
        <v>44407</v>
      </c>
      <c r="E313" s="211" t="s">
        <v>1615</v>
      </c>
      <c r="F313" s="211" t="s">
        <v>2364</v>
      </c>
      <c r="G313" s="210" t="s">
        <v>945</v>
      </c>
      <c r="H313" s="211">
        <v>48</v>
      </c>
      <c r="I313" s="211"/>
      <c r="J313" s="211"/>
      <c r="K313" s="211"/>
      <c r="L313" s="211"/>
    </row>
    <row r="314" spans="1:12" ht="14.4" thickBot="1">
      <c r="A314" s="210">
        <v>310</v>
      </c>
      <c r="B314" s="211" t="s">
        <v>2365</v>
      </c>
      <c r="C314" s="211" t="s">
        <v>2366</v>
      </c>
      <c r="D314" s="214">
        <v>44410</v>
      </c>
      <c r="E314" s="211" t="s">
        <v>1615</v>
      </c>
      <c r="F314" s="211" t="s">
        <v>2367</v>
      </c>
      <c r="G314" s="210" t="s">
        <v>1505</v>
      </c>
      <c r="H314" s="211">
        <v>100</v>
      </c>
      <c r="I314" s="211"/>
      <c r="J314" s="211"/>
      <c r="K314" s="211"/>
      <c r="L314" s="211"/>
    </row>
    <row r="315" spans="1:12" ht="28.2" thickBot="1">
      <c r="A315" s="210">
        <v>311</v>
      </c>
      <c r="B315" s="211" t="s">
        <v>2368</v>
      </c>
      <c r="C315" s="211" t="s">
        <v>2369</v>
      </c>
      <c r="D315" s="214">
        <v>44410</v>
      </c>
      <c r="E315" s="211" t="s">
        <v>1615</v>
      </c>
      <c r="F315" s="211" t="s">
        <v>2370</v>
      </c>
      <c r="G315" s="210" t="s">
        <v>1516</v>
      </c>
      <c r="H315" s="211">
        <v>100</v>
      </c>
      <c r="I315" s="211"/>
      <c r="J315" s="211"/>
      <c r="K315" s="211"/>
      <c r="L315" s="211"/>
    </row>
    <row r="316" spans="1:12" ht="14.4" thickBot="1">
      <c r="A316" s="210">
        <v>312</v>
      </c>
      <c r="B316" s="211" t="s">
        <v>2371</v>
      </c>
      <c r="C316" s="211" t="s">
        <v>2372</v>
      </c>
      <c r="D316" s="214">
        <v>44410</v>
      </c>
      <c r="E316" s="211" t="s">
        <v>1615</v>
      </c>
      <c r="F316" s="211" t="s">
        <v>2373</v>
      </c>
      <c r="G316" s="210" t="s">
        <v>945</v>
      </c>
      <c r="H316" s="211">
        <v>85</v>
      </c>
      <c r="I316" s="211"/>
      <c r="J316" s="211"/>
      <c r="K316" s="211"/>
      <c r="L316" s="211"/>
    </row>
    <row r="317" spans="1:12" ht="28.2" thickBot="1">
      <c r="A317" s="210">
        <v>313</v>
      </c>
      <c r="B317" s="211" t="s">
        <v>2374</v>
      </c>
      <c r="C317" s="211" t="s">
        <v>2375</v>
      </c>
      <c r="D317" s="214">
        <v>44410</v>
      </c>
      <c r="E317" s="211" t="s">
        <v>1615</v>
      </c>
      <c r="F317" s="211" t="s">
        <v>2376</v>
      </c>
      <c r="G317" s="210" t="s">
        <v>1367</v>
      </c>
      <c r="H317" s="211">
        <v>70</v>
      </c>
      <c r="I317" s="211"/>
      <c r="J317" s="211"/>
      <c r="K317" s="211"/>
      <c r="L317" s="211"/>
    </row>
    <row r="318" spans="1:12" ht="14.4" thickBot="1">
      <c r="A318" s="210">
        <v>314</v>
      </c>
      <c r="B318" s="211" t="s">
        <v>2377</v>
      </c>
      <c r="C318" s="211" t="s">
        <v>2378</v>
      </c>
      <c r="D318" s="214">
        <v>44413</v>
      </c>
      <c r="E318" s="211" t="s">
        <v>1615</v>
      </c>
      <c r="F318" s="211" t="s">
        <v>2379</v>
      </c>
      <c r="G318" s="210" t="s">
        <v>1516</v>
      </c>
      <c r="H318" s="211">
        <v>40</v>
      </c>
      <c r="I318" s="211"/>
      <c r="J318" s="211"/>
      <c r="K318" s="211"/>
      <c r="L318" s="211"/>
    </row>
    <row r="319" spans="1:12" ht="55.8" thickBot="1">
      <c r="A319" s="210">
        <v>315</v>
      </c>
      <c r="B319" s="211" t="s">
        <v>2380</v>
      </c>
      <c r="C319" s="211" t="s">
        <v>2381</v>
      </c>
      <c r="D319" s="214">
        <v>44413</v>
      </c>
      <c r="E319" s="211" t="s">
        <v>1615</v>
      </c>
      <c r="F319" s="211" t="s">
        <v>2382</v>
      </c>
      <c r="G319" s="210" t="s">
        <v>1505</v>
      </c>
      <c r="H319" s="211">
        <v>46</v>
      </c>
      <c r="I319" s="211"/>
      <c r="J319" s="211"/>
      <c r="K319" s="211"/>
      <c r="L319" s="211"/>
    </row>
    <row r="320" spans="1:12" ht="14.4" thickBot="1">
      <c r="A320" s="210">
        <v>316</v>
      </c>
      <c r="B320" s="211" t="s">
        <v>2383</v>
      </c>
      <c r="C320" s="211" t="s">
        <v>2384</v>
      </c>
      <c r="D320" s="214">
        <v>44425</v>
      </c>
      <c r="E320" s="211" t="s">
        <v>1615</v>
      </c>
      <c r="F320" s="211" t="s">
        <v>2385</v>
      </c>
      <c r="G320" s="210" t="s">
        <v>945</v>
      </c>
      <c r="H320" s="211">
        <v>100</v>
      </c>
      <c r="I320" s="211"/>
      <c r="J320" s="211"/>
      <c r="K320" s="211"/>
      <c r="L320" s="211"/>
    </row>
    <row r="321" spans="1:12" ht="28.2" thickBot="1">
      <c r="A321" s="210">
        <v>317</v>
      </c>
      <c r="B321" s="211" t="s">
        <v>2386</v>
      </c>
      <c r="C321" s="211" t="s">
        <v>2387</v>
      </c>
      <c r="D321" s="214">
        <v>44425</v>
      </c>
      <c r="E321" s="211" t="s">
        <v>1615</v>
      </c>
      <c r="F321" s="211" t="s">
        <v>2388</v>
      </c>
      <c r="G321" s="210" t="s">
        <v>1516</v>
      </c>
      <c r="H321" s="211">
        <v>8</v>
      </c>
      <c r="I321" s="211"/>
      <c r="J321" s="211"/>
      <c r="K321" s="211"/>
      <c r="L321" s="211"/>
    </row>
    <row r="322" spans="1:12" ht="14.4" thickBot="1">
      <c r="A322" s="210">
        <v>318</v>
      </c>
      <c r="B322" s="211" t="s">
        <v>2389</v>
      </c>
      <c r="C322" s="211" t="s">
        <v>2390</v>
      </c>
      <c r="D322" s="214">
        <v>44426</v>
      </c>
      <c r="E322" s="211" t="s">
        <v>1615</v>
      </c>
      <c r="F322" s="211" t="s">
        <v>2391</v>
      </c>
      <c r="G322" s="210" t="s">
        <v>945</v>
      </c>
      <c r="H322" s="211">
        <v>100</v>
      </c>
      <c r="I322" s="211"/>
      <c r="J322" s="211"/>
      <c r="K322" s="211"/>
      <c r="L322" s="211"/>
    </row>
    <row r="323" spans="1:12" ht="14.4" thickBot="1">
      <c r="A323" s="210">
        <v>319</v>
      </c>
      <c r="B323" s="211" t="s">
        <v>2392</v>
      </c>
      <c r="C323" s="211" t="s">
        <v>2393</v>
      </c>
      <c r="D323" s="214">
        <v>44426</v>
      </c>
      <c r="E323" s="211" t="s">
        <v>1615</v>
      </c>
      <c r="F323" s="211" t="s">
        <v>2394</v>
      </c>
      <c r="G323" s="210" t="s">
        <v>1516</v>
      </c>
      <c r="H323" s="211">
        <v>40</v>
      </c>
      <c r="I323" s="211"/>
      <c r="J323" s="211"/>
      <c r="K323" s="211"/>
      <c r="L323" s="211"/>
    </row>
    <row r="324" spans="1:12" ht="14.4" thickBot="1">
      <c r="A324" s="210">
        <v>320</v>
      </c>
      <c r="B324" s="211" t="s">
        <v>2359</v>
      </c>
      <c r="C324" s="211" t="s">
        <v>2395</v>
      </c>
      <c r="D324" s="214">
        <v>44426</v>
      </c>
      <c r="E324" s="211" t="s">
        <v>1615</v>
      </c>
      <c r="F324" s="211" t="s">
        <v>2396</v>
      </c>
      <c r="G324" s="210" t="s">
        <v>901</v>
      </c>
      <c r="H324" s="211">
        <v>100</v>
      </c>
      <c r="I324" s="211"/>
      <c r="J324" s="211"/>
      <c r="K324" s="211"/>
      <c r="L324" s="211"/>
    </row>
    <row r="325" spans="1:12" ht="42" thickBot="1">
      <c r="A325" s="210">
        <v>321</v>
      </c>
      <c r="B325" s="211" t="s">
        <v>2397</v>
      </c>
      <c r="C325" s="211" t="s">
        <v>2398</v>
      </c>
      <c r="D325" s="214">
        <v>44426</v>
      </c>
      <c r="E325" s="211" t="s">
        <v>1615</v>
      </c>
      <c r="F325" s="211" t="s">
        <v>2399</v>
      </c>
      <c r="G325" s="210" t="s">
        <v>901</v>
      </c>
      <c r="H325" s="211">
        <v>100</v>
      </c>
      <c r="I325" s="211"/>
      <c r="J325" s="211"/>
      <c r="K325" s="211"/>
      <c r="L325" s="211"/>
    </row>
    <row r="326" spans="1:12" ht="14.4" thickBot="1">
      <c r="A326" s="210">
        <v>322</v>
      </c>
      <c r="B326" s="211" t="s">
        <v>2400</v>
      </c>
      <c r="C326" s="211" t="s">
        <v>2401</v>
      </c>
      <c r="D326" s="214">
        <v>44426</v>
      </c>
      <c r="E326" s="211" t="s">
        <v>1615</v>
      </c>
      <c r="F326" s="211" t="s">
        <v>2402</v>
      </c>
      <c r="G326" s="210" t="s">
        <v>1516</v>
      </c>
      <c r="H326" s="211">
        <v>50</v>
      </c>
      <c r="I326" s="211"/>
      <c r="J326" s="211"/>
      <c r="K326" s="211"/>
      <c r="L326" s="211"/>
    </row>
    <row r="327" spans="1:12" ht="14.4" thickBot="1">
      <c r="A327" s="210">
        <v>323</v>
      </c>
      <c r="B327" s="211" t="s">
        <v>2403</v>
      </c>
      <c r="C327" s="211" t="s">
        <v>2404</v>
      </c>
      <c r="D327" s="214">
        <v>44426</v>
      </c>
      <c r="E327" s="211" t="s">
        <v>1615</v>
      </c>
      <c r="F327" s="211" t="s">
        <v>2405</v>
      </c>
      <c r="G327" s="210" t="s">
        <v>1516</v>
      </c>
      <c r="H327" s="211">
        <v>10</v>
      </c>
      <c r="I327" s="211"/>
      <c r="J327" s="211"/>
      <c r="K327" s="211"/>
      <c r="L327" s="211"/>
    </row>
    <row r="328" spans="1:12" ht="28.2" thickBot="1">
      <c r="A328" s="210">
        <v>324</v>
      </c>
      <c r="B328" s="211" t="s">
        <v>2406</v>
      </c>
      <c r="C328" s="211" t="s">
        <v>2407</v>
      </c>
      <c r="D328" s="214">
        <v>44435</v>
      </c>
      <c r="E328" s="211" t="s">
        <v>1615</v>
      </c>
      <c r="F328" s="211" t="s">
        <v>2408</v>
      </c>
      <c r="G328" s="210" t="s">
        <v>901</v>
      </c>
      <c r="H328" s="211">
        <v>28</v>
      </c>
      <c r="I328" s="211"/>
      <c r="J328" s="211"/>
      <c r="K328" s="211"/>
      <c r="L328" s="211"/>
    </row>
    <row r="329" spans="1:12" ht="14.4" thickBot="1">
      <c r="A329" s="210">
        <v>325</v>
      </c>
      <c r="B329" s="211" t="s">
        <v>2409</v>
      </c>
      <c r="C329" s="211" t="s">
        <v>2410</v>
      </c>
      <c r="D329" s="214">
        <v>44435</v>
      </c>
      <c r="E329" s="211" t="s">
        <v>1615</v>
      </c>
      <c r="F329" s="211" t="s">
        <v>2411</v>
      </c>
      <c r="G329" s="210" t="s">
        <v>901</v>
      </c>
      <c r="H329" s="211">
        <v>100</v>
      </c>
      <c r="I329" s="211"/>
      <c r="J329" s="211"/>
      <c r="K329" s="211"/>
      <c r="L329" s="211"/>
    </row>
    <row r="330" spans="1:12" ht="14.4" thickBot="1">
      <c r="A330" s="210">
        <v>326</v>
      </c>
      <c r="B330" s="211" t="s">
        <v>2409</v>
      </c>
      <c r="C330" s="211" t="s">
        <v>2412</v>
      </c>
      <c r="D330" s="214">
        <v>44435</v>
      </c>
      <c r="E330" s="211" t="s">
        <v>1615</v>
      </c>
      <c r="F330" s="211" t="s">
        <v>2413</v>
      </c>
      <c r="G330" s="210" t="s">
        <v>901</v>
      </c>
      <c r="H330" s="211">
        <v>100</v>
      </c>
      <c r="I330" s="211"/>
      <c r="J330" s="211"/>
      <c r="K330" s="211"/>
      <c r="L330" s="211"/>
    </row>
    <row r="331" spans="1:12" ht="14.4" thickBot="1">
      <c r="A331" s="210">
        <v>327</v>
      </c>
      <c r="B331" s="211" t="s">
        <v>2414</v>
      </c>
      <c r="C331" s="211" t="s">
        <v>2415</v>
      </c>
      <c r="D331" s="214">
        <v>44435</v>
      </c>
      <c r="E331" s="211" t="s">
        <v>1615</v>
      </c>
      <c r="F331" s="211" t="s">
        <v>2416</v>
      </c>
      <c r="G331" s="210" t="s">
        <v>945</v>
      </c>
      <c r="H331" s="211">
        <v>80</v>
      </c>
      <c r="I331" s="211"/>
      <c r="J331" s="211"/>
      <c r="K331" s="211"/>
      <c r="L331" s="211"/>
    </row>
    <row r="332" spans="1:12" ht="14.4" thickBot="1">
      <c r="A332" s="210">
        <v>328</v>
      </c>
      <c r="B332" s="211" t="s">
        <v>2417</v>
      </c>
      <c r="C332" s="211" t="s">
        <v>2418</v>
      </c>
      <c r="D332" s="214">
        <v>44435</v>
      </c>
      <c r="E332" s="211" t="s">
        <v>1615</v>
      </c>
      <c r="F332" s="211" t="s">
        <v>2419</v>
      </c>
      <c r="G332" s="210" t="s">
        <v>945</v>
      </c>
      <c r="H332" s="211">
        <v>99</v>
      </c>
      <c r="I332" s="211"/>
      <c r="J332" s="211"/>
      <c r="K332" s="211"/>
      <c r="L332" s="211"/>
    </row>
    <row r="333" spans="1:12" ht="55.8" thickBot="1">
      <c r="A333" s="210">
        <v>329</v>
      </c>
      <c r="B333" s="211" t="s">
        <v>2420</v>
      </c>
      <c r="C333" s="211" t="s">
        <v>2421</v>
      </c>
      <c r="D333" s="214">
        <v>44438</v>
      </c>
      <c r="E333" s="211" t="s">
        <v>1615</v>
      </c>
      <c r="F333" s="211" t="s">
        <v>2422</v>
      </c>
      <c r="G333" s="210" t="s">
        <v>1367</v>
      </c>
      <c r="H333" s="211">
        <v>12</v>
      </c>
      <c r="I333" s="211"/>
      <c r="J333" s="211"/>
      <c r="K333" s="211"/>
      <c r="L333" s="211"/>
    </row>
    <row r="334" spans="1:12" ht="14.4" thickBot="1">
      <c r="A334" s="210">
        <v>330</v>
      </c>
      <c r="B334" s="211" t="s">
        <v>2423</v>
      </c>
      <c r="C334" s="211" t="s">
        <v>2424</v>
      </c>
      <c r="D334" s="214">
        <v>44438</v>
      </c>
      <c r="E334" s="211" t="s">
        <v>1615</v>
      </c>
      <c r="F334" s="211" t="s">
        <v>2425</v>
      </c>
      <c r="G334" s="210" t="s">
        <v>945</v>
      </c>
      <c r="H334" s="211">
        <v>38</v>
      </c>
      <c r="I334" s="211"/>
      <c r="J334" s="211"/>
      <c r="K334" s="211"/>
      <c r="L334" s="211"/>
    </row>
    <row r="335" spans="1:12" ht="14.4" thickBot="1">
      <c r="A335" s="210">
        <v>331</v>
      </c>
      <c r="B335" s="211" t="s">
        <v>2426</v>
      </c>
      <c r="C335" s="211" t="s">
        <v>2427</v>
      </c>
      <c r="D335" s="214">
        <v>44454</v>
      </c>
      <c r="E335" s="211" t="s">
        <v>1615</v>
      </c>
      <c r="F335" s="211" t="s">
        <v>2428</v>
      </c>
      <c r="G335" s="210" t="s">
        <v>1516</v>
      </c>
      <c r="H335" s="211">
        <v>25</v>
      </c>
      <c r="I335" s="211"/>
      <c r="J335" s="211"/>
      <c r="K335" s="211"/>
      <c r="L335" s="211"/>
    </row>
    <row r="336" spans="1:12" ht="16.5" customHeight="1" thickBot="1">
      <c r="A336" s="210">
        <v>332</v>
      </c>
      <c r="B336" s="211" t="s">
        <v>2429</v>
      </c>
      <c r="C336" s="211" t="s">
        <v>2430</v>
      </c>
      <c r="D336" s="214">
        <v>44456</v>
      </c>
      <c r="E336" s="211" t="s">
        <v>1615</v>
      </c>
      <c r="F336" s="211" t="s">
        <v>2431</v>
      </c>
      <c r="G336" s="210" t="s">
        <v>1516</v>
      </c>
      <c r="H336" s="211">
        <v>73</v>
      </c>
      <c r="I336" s="211"/>
      <c r="J336" s="211"/>
      <c r="K336" s="211"/>
      <c r="L336" s="211"/>
    </row>
    <row r="337" spans="1:12" ht="14.4" thickBot="1">
      <c r="A337" s="210">
        <v>333</v>
      </c>
      <c r="B337" s="211" t="s">
        <v>2432</v>
      </c>
      <c r="C337" s="211" t="s">
        <v>2433</v>
      </c>
      <c r="D337" s="214">
        <v>44460</v>
      </c>
      <c r="E337" s="211" t="s">
        <v>1615</v>
      </c>
      <c r="F337" s="211" t="s">
        <v>2434</v>
      </c>
      <c r="G337" s="210" t="s">
        <v>1505</v>
      </c>
      <c r="H337" s="211">
        <v>53</v>
      </c>
      <c r="I337" s="211"/>
      <c r="J337" s="211"/>
      <c r="K337" s="211"/>
      <c r="L337" s="211"/>
    </row>
    <row r="338" spans="1:12" ht="14.4" thickBot="1">
      <c r="A338" s="210">
        <v>334</v>
      </c>
      <c r="B338" s="211" t="s">
        <v>2435</v>
      </c>
      <c r="C338" s="211" t="s">
        <v>2436</v>
      </c>
      <c r="D338" s="214">
        <v>44470</v>
      </c>
      <c r="E338" s="211" t="s">
        <v>1615</v>
      </c>
      <c r="F338" s="211" t="s">
        <v>2437</v>
      </c>
      <c r="G338" s="210" t="s">
        <v>1367</v>
      </c>
      <c r="H338" s="211">
        <v>38</v>
      </c>
      <c r="I338" s="211"/>
      <c r="J338" s="211"/>
      <c r="K338" s="211"/>
      <c r="L338" s="211"/>
    </row>
    <row r="339" spans="1:12" ht="14.4" thickBot="1">
      <c r="A339" s="210">
        <v>335</v>
      </c>
      <c r="B339" s="211" t="s">
        <v>2438</v>
      </c>
      <c r="C339" s="211" t="s">
        <v>2439</v>
      </c>
      <c r="D339" s="214">
        <v>44470</v>
      </c>
      <c r="E339" s="211" t="s">
        <v>1615</v>
      </c>
      <c r="F339" s="211" t="s">
        <v>2440</v>
      </c>
      <c r="G339" s="210" t="s">
        <v>1516</v>
      </c>
      <c r="H339" s="211">
        <v>80</v>
      </c>
      <c r="I339" s="211"/>
      <c r="J339" s="211"/>
      <c r="K339" s="211"/>
      <c r="L339" s="211"/>
    </row>
    <row r="340" spans="1:12" ht="14.4" thickBot="1">
      <c r="A340" s="210">
        <v>336</v>
      </c>
      <c r="B340" s="211" t="s">
        <v>2441</v>
      </c>
      <c r="C340" s="211" t="s">
        <v>2442</v>
      </c>
      <c r="D340" s="214">
        <v>44470</v>
      </c>
      <c r="E340" s="211" t="s">
        <v>1615</v>
      </c>
      <c r="F340" s="211" t="s">
        <v>2443</v>
      </c>
      <c r="G340" s="210" t="s">
        <v>1516</v>
      </c>
      <c r="H340" s="211">
        <v>10</v>
      </c>
      <c r="I340" s="211"/>
      <c r="J340" s="211"/>
      <c r="K340" s="211"/>
      <c r="L340" s="211"/>
    </row>
    <row r="341" spans="1:12" ht="28.2" thickBot="1">
      <c r="A341" s="210">
        <v>337</v>
      </c>
      <c r="B341" s="211" t="s">
        <v>2444</v>
      </c>
      <c r="C341" s="211" t="s">
        <v>2445</v>
      </c>
      <c r="D341" s="214">
        <v>44480</v>
      </c>
      <c r="E341" s="211" t="s">
        <v>1615</v>
      </c>
      <c r="F341" s="211" t="s">
        <v>2446</v>
      </c>
      <c r="G341" s="210" t="s">
        <v>1505</v>
      </c>
      <c r="H341" s="211">
        <v>77</v>
      </c>
      <c r="I341" s="211"/>
      <c r="J341" s="211"/>
      <c r="K341" s="211"/>
      <c r="L341" s="211"/>
    </row>
    <row r="342" spans="1:12" ht="14.4" thickBot="1">
      <c r="A342" s="210">
        <v>338</v>
      </c>
      <c r="B342" s="211" t="s">
        <v>2447</v>
      </c>
      <c r="C342" s="211" t="s">
        <v>2448</v>
      </c>
      <c r="D342" s="214">
        <v>44489</v>
      </c>
      <c r="E342" s="211" t="s">
        <v>1615</v>
      </c>
      <c r="F342" s="211" t="s">
        <v>2449</v>
      </c>
      <c r="G342" s="210" t="s">
        <v>945</v>
      </c>
      <c r="H342" s="211">
        <v>90.5</v>
      </c>
      <c r="I342" s="211"/>
      <c r="J342" s="211"/>
      <c r="K342" s="211"/>
      <c r="L342" s="211"/>
    </row>
    <row r="343" spans="1:12" ht="14.4" thickBot="1">
      <c r="A343" s="210">
        <v>339</v>
      </c>
      <c r="B343" s="211" t="s">
        <v>2450</v>
      </c>
      <c r="C343" s="211" t="s">
        <v>2451</v>
      </c>
      <c r="D343" s="214">
        <v>44495</v>
      </c>
      <c r="E343" s="211" t="s">
        <v>1615</v>
      </c>
      <c r="F343" s="211" t="s">
        <v>2452</v>
      </c>
      <c r="G343" s="210" t="s">
        <v>901</v>
      </c>
      <c r="H343" s="211">
        <v>60.73</v>
      </c>
      <c r="I343" s="211"/>
      <c r="J343" s="211"/>
      <c r="K343" s="211"/>
      <c r="L343" s="211"/>
    </row>
    <row r="344" spans="1:12" ht="14.4" thickBot="1">
      <c r="A344" s="210">
        <v>340</v>
      </c>
      <c r="B344" s="211" t="s">
        <v>1932</v>
      </c>
      <c r="C344" s="211" t="s">
        <v>2453</v>
      </c>
      <c r="D344" s="214">
        <v>44501</v>
      </c>
      <c r="E344" s="211" t="s">
        <v>1615</v>
      </c>
      <c r="F344" s="211" t="s">
        <v>2299</v>
      </c>
      <c r="G344" s="210" t="s">
        <v>1516</v>
      </c>
      <c r="H344" s="211">
        <v>32</v>
      </c>
      <c r="I344" s="211"/>
      <c r="J344" s="211"/>
      <c r="K344" s="211"/>
      <c r="L344" s="211"/>
    </row>
    <row r="345" spans="1:12" ht="14.4" thickBot="1">
      <c r="A345" s="210">
        <v>341</v>
      </c>
      <c r="B345" s="211" t="s">
        <v>2243</v>
      </c>
      <c r="C345" s="211" t="s">
        <v>2454</v>
      </c>
      <c r="D345" s="214">
        <v>44501</v>
      </c>
      <c r="E345" s="211" t="s">
        <v>1615</v>
      </c>
      <c r="F345" s="211" t="s">
        <v>2455</v>
      </c>
      <c r="G345" s="210" t="s">
        <v>860</v>
      </c>
      <c r="H345" s="211">
        <v>75</v>
      </c>
      <c r="I345" s="211"/>
      <c r="J345" s="211"/>
      <c r="K345" s="211"/>
      <c r="L345" s="211"/>
    </row>
    <row r="346" spans="1:12" ht="14.4" thickBot="1">
      <c r="A346" s="210">
        <v>342</v>
      </c>
      <c r="B346" s="211" t="s">
        <v>2456</v>
      </c>
      <c r="C346" s="211" t="s">
        <v>2457</v>
      </c>
      <c r="D346" s="214">
        <v>44501</v>
      </c>
      <c r="E346" s="211" t="s">
        <v>1615</v>
      </c>
      <c r="F346" s="211" t="s">
        <v>2458</v>
      </c>
      <c r="G346" s="210" t="s">
        <v>1505</v>
      </c>
      <c r="H346" s="211">
        <v>75</v>
      </c>
      <c r="I346" s="211"/>
      <c r="J346" s="211"/>
      <c r="K346" s="211"/>
      <c r="L346" s="211"/>
    </row>
    <row r="347" spans="1:12" ht="14.4" thickBot="1">
      <c r="A347" s="210">
        <v>343</v>
      </c>
      <c r="B347" s="211" t="s">
        <v>2459</v>
      </c>
      <c r="C347" s="211" t="s">
        <v>2460</v>
      </c>
      <c r="D347" s="214">
        <v>44505</v>
      </c>
      <c r="E347" s="211" t="s">
        <v>1615</v>
      </c>
      <c r="F347" s="211" t="s">
        <v>2461</v>
      </c>
      <c r="G347" s="210" t="s">
        <v>1516</v>
      </c>
      <c r="H347" s="211">
        <v>60</v>
      </c>
      <c r="I347" s="211"/>
      <c r="J347" s="211"/>
      <c r="K347" s="211"/>
      <c r="L347" s="211"/>
    </row>
    <row r="348" spans="1:12" ht="14.4" thickBot="1">
      <c r="A348" s="210">
        <v>344</v>
      </c>
      <c r="B348" s="211" t="s">
        <v>2462</v>
      </c>
      <c r="C348" s="211" t="s">
        <v>2463</v>
      </c>
      <c r="D348" s="214">
        <v>44508</v>
      </c>
      <c r="E348" s="211" t="s">
        <v>1615</v>
      </c>
      <c r="F348" s="211" t="s">
        <v>2464</v>
      </c>
      <c r="G348" s="210" t="s">
        <v>945</v>
      </c>
      <c r="H348" s="211">
        <v>60</v>
      </c>
      <c r="I348" s="211"/>
      <c r="J348" s="211"/>
      <c r="K348" s="211"/>
      <c r="L348" s="211"/>
    </row>
    <row r="349" spans="1:12" ht="28.2" thickBot="1">
      <c r="A349" s="210">
        <v>345</v>
      </c>
      <c r="B349" s="211" t="s">
        <v>2465</v>
      </c>
      <c r="C349" s="211" t="s">
        <v>2466</v>
      </c>
      <c r="D349" s="214">
        <v>44516</v>
      </c>
      <c r="E349" s="211" t="s">
        <v>1615</v>
      </c>
      <c r="F349" s="211" t="s">
        <v>2467</v>
      </c>
      <c r="G349" s="210" t="s">
        <v>1505</v>
      </c>
      <c r="H349" s="211">
        <v>60</v>
      </c>
      <c r="I349" s="211"/>
      <c r="J349" s="211"/>
      <c r="K349" s="211"/>
      <c r="L349" s="211"/>
    </row>
    <row r="350" spans="1:12" ht="14.4" thickBot="1">
      <c r="A350" s="210">
        <v>346</v>
      </c>
      <c r="B350" s="211" t="s">
        <v>2403</v>
      </c>
      <c r="C350" s="211" t="s">
        <v>2468</v>
      </c>
      <c r="D350" s="214">
        <v>44516</v>
      </c>
      <c r="E350" s="211" t="s">
        <v>1615</v>
      </c>
      <c r="F350" s="211" t="s">
        <v>2469</v>
      </c>
      <c r="G350" s="210" t="s">
        <v>1516</v>
      </c>
      <c r="H350" s="211">
        <v>3</v>
      </c>
      <c r="I350" s="211"/>
      <c r="J350" s="211"/>
      <c r="K350" s="211"/>
      <c r="L350" s="211"/>
    </row>
    <row r="351" spans="1:12" ht="14.4" thickBot="1">
      <c r="A351" s="210">
        <v>347</v>
      </c>
      <c r="B351" s="211" t="s">
        <v>1427</v>
      </c>
      <c r="C351" s="211" t="s">
        <v>2470</v>
      </c>
      <c r="D351" s="214">
        <v>44516</v>
      </c>
      <c r="E351" s="211" t="s">
        <v>1615</v>
      </c>
      <c r="F351" s="211" t="s">
        <v>2471</v>
      </c>
      <c r="G351" s="210" t="s">
        <v>1516</v>
      </c>
      <c r="H351" s="211">
        <v>70</v>
      </c>
      <c r="I351" s="211"/>
      <c r="J351" s="211"/>
      <c r="K351" s="211"/>
      <c r="L351" s="211"/>
    </row>
    <row r="352" spans="1:12" ht="14.4" thickBot="1">
      <c r="A352" s="210">
        <v>348</v>
      </c>
      <c r="B352" s="211" t="s">
        <v>2447</v>
      </c>
      <c r="C352" s="211" t="s">
        <v>2472</v>
      </c>
      <c r="D352" s="214">
        <v>44516</v>
      </c>
      <c r="E352" s="211" t="s">
        <v>1615</v>
      </c>
      <c r="F352" s="211" t="s">
        <v>2473</v>
      </c>
      <c r="G352" s="210" t="s">
        <v>945</v>
      </c>
      <c r="H352" s="211">
        <v>64</v>
      </c>
      <c r="I352" s="211"/>
      <c r="J352" s="211"/>
      <c r="K352" s="211"/>
      <c r="L352" s="211"/>
    </row>
    <row r="353" spans="1:12" ht="28.2" thickBot="1">
      <c r="A353" s="210">
        <v>349</v>
      </c>
      <c r="B353" s="211" t="s">
        <v>2474</v>
      </c>
      <c r="C353" s="211" t="s">
        <v>2475</v>
      </c>
      <c r="D353" s="214">
        <v>44524</v>
      </c>
      <c r="E353" s="211" t="s">
        <v>1615</v>
      </c>
      <c r="F353" s="211" t="s">
        <v>2476</v>
      </c>
      <c r="G353" s="210" t="s">
        <v>2477</v>
      </c>
      <c r="H353" s="211">
        <v>100</v>
      </c>
      <c r="I353" s="211"/>
      <c r="J353" s="211"/>
      <c r="K353" s="211"/>
      <c r="L353" s="211"/>
    </row>
    <row r="354" spans="1:12" ht="14.4" thickBot="1">
      <c r="A354" s="210">
        <v>350</v>
      </c>
      <c r="B354" s="211" t="s">
        <v>2478</v>
      </c>
      <c r="C354" s="211" t="s">
        <v>2479</v>
      </c>
      <c r="D354" s="214">
        <v>44525</v>
      </c>
      <c r="E354" s="211" t="s">
        <v>1615</v>
      </c>
      <c r="F354" s="211" t="s">
        <v>2480</v>
      </c>
      <c r="G354" s="210" t="s">
        <v>1505</v>
      </c>
      <c r="H354" s="211">
        <v>92</v>
      </c>
      <c r="I354" s="211"/>
      <c r="J354" s="211"/>
      <c r="K354" s="211"/>
      <c r="L354" s="211"/>
    </row>
    <row r="355" spans="1:12" ht="55.8" thickBot="1">
      <c r="A355" s="210">
        <v>351</v>
      </c>
      <c r="B355" s="211" t="s">
        <v>2481</v>
      </c>
      <c r="C355" s="211" t="s">
        <v>2482</v>
      </c>
      <c r="D355" s="214">
        <v>44525</v>
      </c>
      <c r="E355" s="211" t="s">
        <v>1615</v>
      </c>
      <c r="F355" s="211" t="s">
        <v>2483</v>
      </c>
      <c r="G355" s="210" t="s">
        <v>1516</v>
      </c>
      <c r="H355" s="211">
        <v>8</v>
      </c>
      <c r="I355" s="211"/>
      <c r="J355" s="211"/>
      <c r="K355" s="211"/>
      <c r="L355" s="211"/>
    </row>
    <row r="356" spans="1:12" ht="28.2" thickBot="1">
      <c r="A356" s="210">
        <v>352</v>
      </c>
      <c r="B356" s="211" t="s">
        <v>2484</v>
      </c>
      <c r="C356" s="211" t="s">
        <v>2485</v>
      </c>
      <c r="D356" s="214">
        <v>44526</v>
      </c>
      <c r="E356" s="211" t="s">
        <v>1615</v>
      </c>
      <c r="F356" s="211" t="s">
        <v>2486</v>
      </c>
      <c r="G356" s="210" t="s">
        <v>1516</v>
      </c>
      <c r="H356" s="211">
        <v>9.5</v>
      </c>
      <c r="I356" s="211"/>
      <c r="J356" s="211"/>
      <c r="K356" s="211"/>
      <c r="L356" s="211"/>
    </row>
    <row r="357" spans="1:12" ht="14.4" thickBot="1">
      <c r="A357" s="210">
        <v>353</v>
      </c>
      <c r="B357" s="211" t="s">
        <v>2487</v>
      </c>
      <c r="C357" s="211" t="s">
        <v>2488</v>
      </c>
      <c r="D357" s="214">
        <v>44532</v>
      </c>
      <c r="E357" s="211" t="s">
        <v>1615</v>
      </c>
      <c r="F357" s="211" t="s">
        <v>2489</v>
      </c>
      <c r="G357" s="210" t="s">
        <v>945</v>
      </c>
      <c r="H357" s="211">
        <v>85</v>
      </c>
      <c r="I357" s="211"/>
      <c r="J357" s="211"/>
      <c r="K357" s="211"/>
      <c r="L357" s="211"/>
    </row>
    <row r="358" spans="1:12" ht="14.4" thickBot="1">
      <c r="A358" s="210">
        <v>354</v>
      </c>
      <c r="B358" s="211" t="s">
        <v>2040</v>
      </c>
      <c r="C358" s="211" t="s">
        <v>2490</v>
      </c>
      <c r="D358" s="214">
        <v>44533</v>
      </c>
      <c r="E358" s="211" t="s">
        <v>1615</v>
      </c>
      <c r="F358" s="211" t="s">
        <v>2491</v>
      </c>
      <c r="G358" s="210" t="s">
        <v>1505</v>
      </c>
      <c r="H358" s="211">
        <v>100</v>
      </c>
      <c r="I358" s="211"/>
      <c r="J358" s="211"/>
      <c r="K358" s="211"/>
      <c r="L358" s="211"/>
    </row>
    <row r="359" spans="1:12" ht="28.2" thickBot="1">
      <c r="A359" s="210">
        <v>355</v>
      </c>
      <c r="B359" s="211" t="s">
        <v>2492</v>
      </c>
      <c r="C359" s="211" t="s">
        <v>2493</v>
      </c>
      <c r="D359" s="214">
        <v>44538</v>
      </c>
      <c r="E359" s="211" t="s">
        <v>1615</v>
      </c>
      <c r="F359" s="211" t="s">
        <v>2494</v>
      </c>
      <c r="G359" s="210" t="s">
        <v>1367</v>
      </c>
      <c r="H359" s="211">
        <v>52</v>
      </c>
      <c r="I359" s="211"/>
      <c r="J359" s="211"/>
      <c r="K359" s="211"/>
      <c r="L359" s="211"/>
    </row>
    <row r="360" spans="1:12" ht="14.4" thickBot="1">
      <c r="A360" s="210">
        <v>356</v>
      </c>
      <c r="B360" s="211" t="s">
        <v>2487</v>
      </c>
      <c r="C360" s="211" t="s">
        <v>2495</v>
      </c>
      <c r="D360" s="214">
        <v>44540</v>
      </c>
      <c r="E360" s="211" t="s">
        <v>1615</v>
      </c>
      <c r="F360" s="211" t="s">
        <v>2496</v>
      </c>
      <c r="G360" s="210" t="s">
        <v>945</v>
      </c>
      <c r="H360" s="211">
        <v>70</v>
      </c>
      <c r="I360" s="211"/>
      <c r="J360" s="211"/>
      <c r="K360" s="211"/>
      <c r="L360" s="211"/>
    </row>
    <row r="361" spans="1:12" ht="14.4" thickBot="1">
      <c r="A361" s="210">
        <v>357</v>
      </c>
      <c r="B361" s="211" t="s">
        <v>2497</v>
      </c>
      <c r="C361" s="211" t="s">
        <v>2498</v>
      </c>
      <c r="D361" s="214">
        <v>44547</v>
      </c>
      <c r="E361" s="211" t="s">
        <v>1615</v>
      </c>
      <c r="F361" s="211" t="s">
        <v>2499</v>
      </c>
      <c r="G361" s="210" t="s">
        <v>901</v>
      </c>
      <c r="H361" s="211">
        <v>42</v>
      </c>
      <c r="I361" s="211"/>
      <c r="J361" s="211"/>
      <c r="K361" s="211"/>
      <c r="L361" s="211"/>
    </row>
    <row r="362" spans="1:12" ht="28.2" thickBot="1">
      <c r="A362" s="210">
        <v>358</v>
      </c>
      <c r="B362" s="211" t="s">
        <v>2500</v>
      </c>
      <c r="C362" s="211" t="s">
        <v>2501</v>
      </c>
      <c r="D362" s="214">
        <v>44559</v>
      </c>
      <c r="E362" s="211" t="s">
        <v>1615</v>
      </c>
      <c r="F362" s="211" t="s">
        <v>2502</v>
      </c>
      <c r="G362" s="210" t="s">
        <v>1505</v>
      </c>
      <c r="H362" s="211">
        <v>90.73</v>
      </c>
      <c r="I362" s="211"/>
      <c r="J362" s="211"/>
      <c r="K362" s="211"/>
      <c r="L362" s="211"/>
    </row>
    <row r="363" spans="1:12" ht="14.4" thickBot="1">
      <c r="A363" s="210">
        <v>359</v>
      </c>
      <c r="B363" s="211" t="s">
        <v>2503</v>
      </c>
      <c r="C363" s="211" t="s">
        <v>2504</v>
      </c>
      <c r="D363" s="214">
        <v>44561</v>
      </c>
      <c r="E363" s="211" t="s">
        <v>1615</v>
      </c>
      <c r="F363" s="211" t="s">
        <v>2505</v>
      </c>
      <c r="G363" s="210" t="s">
        <v>901</v>
      </c>
      <c r="H363" s="211">
        <v>50</v>
      </c>
      <c r="I363" s="211"/>
      <c r="J363" s="211"/>
      <c r="K363" s="211"/>
      <c r="L363" s="211"/>
    </row>
    <row r="364" spans="1:12" ht="28.2" thickBot="1">
      <c r="A364" s="210">
        <v>360</v>
      </c>
      <c r="B364" s="211" t="s">
        <v>2506</v>
      </c>
      <c r="C364" s="211" t="s">
        <v>2507</v>
      </c>
      <c r="D364" s="214">
        <v>44561</v>
      </c>
      <c r="E364" s="211" t="s">
        <v>1615</v>
      </c>
      <c r="F364" s="211" t="s">
        <v>2508</v>
      </c>
      <c r="G364" s="210" t="s">
        <v>1367</v>
      </c>
      <c r="H364" s="211">
        <v>93</v>
      </c>
      <c r="I364" s="211"/>
      <c r="J364" s="211"/>
      <c r="K364" s="211"/>
      <c r="L364" s="211"/>
    </row>
    <row r="365" spans="1:12" ht="28.2" thickBot="1">
      <c r="A365" s="210">
        <v>361</v>
      </c>
      <c r="B365" s="211" t="s">
        <v>2509</v>
      </c>
      <c r="C365" s="211" t="s">
        <v>2510</v>
      </c>
      <c r="D365" s="214">
        <v>44561</v>
      </c>
      <c r="E365" s="211" t="s">
        <v>1615</v>
      </c>
      <c r="F365" s="211" t="s">
        <v>2511</v>
      </c>
      <c r="G365" s="210" t="s">
        <v>945</v>
      </c>
      <c r="H365" s="211">
        <v>53</v>
      </c>
      <c r="I365" s="211"/>
      <c r="J365" s="211"/>
      <c r="K365" s="211"/>
      <c r="L365" s="211"/>
    </row>
    <row r="366" spans="1:12" ht="14.4" thickBot="1">
      <c r="A366" s="210">
        <v>362</v>
      </c>
      <c r="B366" s="211" t="s">
        <v>2314</v>
      </c>
      <c r="C366" s="211" t="s">
        <v>2512</v>
      </c>
      <c r="D366" s="214">
        <v>44561</v>
      </c>
      <c r="E366" s="211" t="s">
        <v>1615</v>
      </c>
      <c r="F366" s="211" t="s">
        <v>2513</v>
      </c>
      <c r="G366" s="210" t="s">
        <v>1516</v>
      </c>
      <c r="H366" s="211">
        <v>10</v>
      </c>
      <c r="I366" s="211"/>
      <c r="J366" s="211"/>
      <c r="K366" s="211"/>
      <c r="L366" s="211"/>
    </row>
    <row r="367" spans="1:12" ht="48" customHeight="1" thickBot="1">
      <c r="A367" s="210">
        <v>363</v>
      </c>
      <c r="B367" s="211" t="s">
        <v>2514</v>
      </c>
      <c r="C367" s="211" t="s">
        <v>2515</v>
      </c>
      <c r="D367" s="214">
        <v>44561</v>
      </c>
      <c r="E367" s="211" t="s">
        <v>1615</v>
      </c>
      <c r="F367" s="211" t="s">
        <v>2516</v>
      </c>
      <c r="G367" s="210" t="s">
        <v>1516</v>
      </c>
      <c r="H367" s="211">
        <v>52</v>
      </c>
      <c r="I367" s="211"/>
      <c r="J367" s="211"/>
      <c r="K367" s="211"/>
      <c r="L367" s="211" t="s">
        <v>2517</v>
      </c>
    </row>
    <row r="368" spans="1:12" s="251" customFormat="1" ht="42" thickBot="1">
      <c r="A368" s="210">
        <v>364</v>
      </c>
      <c r="B368" s="211" t="s">
        <v>2518</v>
      </c>
      <c r="C368" s="211" t="s">
        <v>2519</v>
      </c>
      <c r="D368" s="214">
        <v>44582</v>
      </c>
      <c r="E368" s="211" t="s">
        <v>1615</v>
      </c>
      <c r="F368" s="211" t="s">
        <v>2520</v>
      </c>
      <c r="G368" s="210" t="s">
        <v>1516</v>
      </c>
      <c r="H368" s="211">
        <v>24</v>
      </c>
      <c r="I368" s="211"/>
      <c r="J368" s="211"/>
      <c r="K368" s="211"/>
      <c r="L368" s="211"/>
    </row>
    <row r="369" spans="1:12" ht="14.4" thickBot="1">
      <c r="A369" s="210">
        <v>365</v>
      </c>
      <c r="B369" s="211" t="s">
        <v>1394</v>
      </c>
      <c r="C369" s="211" t="s">
        <v>2521</v>
      </c>
      <c r="D369" s="214">
        <v>44582</v>
      </c>
      <c r="E369" s="211" t="s">
        <v>1615</v>
      </c>
      <c r="F369" s="211" t="s">
        <v>2522</v>
      </c>
      <c r="G369" s="210" t="s">
        <v>1516</v>
      </c>
      <c r="H369" s="211">
        <v>65</v>
      </c>
      <c r="I369" s="211"/>
      <c r="J369" s="211"/>
      <c r="K369" s="211"/>
      <c r="L369" s="211"/>
    </row>
    <row r="370" spans="1:12" ht="14.4" thickBot="1">
      <c r="A370" s="210">
        <v>366</v>
      </c>
      <c r="B370" s="211" t="s">
        <v>2523</v>
      </c>
      <c r="C370" s="211" t="s">
        <v>2524</v>
      </c>
      <c r="D370" s="214">
        <v>44582</v>
      </c>
      <c r="E370" s="211" t="s">
        <v>1615</v>
      </c>
      <c r="F370" s="211" t="s">
        <v>2525</v>
      </c>
      <c r="G370" s="210" t="s">
        <v>945</v>
      </c>
      <c r="H370" s="211">
        <v>100</v>
      </c>
      <c r="I370" s="211"/>
      <c r="J370" s="211"/>
      <c r="K370" s="211"/>
      <c r="L370" s="211"/>
    </row>
    <row r="371" spans="1:12" ht="28.2" thickBot="1">
      <c r="A371" s="210">
        <v>367</v>
      </c>
      <c r="B371" s="211" t="s">
        <v>2526</v>
      </c>
      <c r="C371" s="211" t="s">
        <v>2527</v>
      </c>
      <c r="D371" s="214">
        <v>44587</v>
      </c>
      <c r="E371" s="211" t="s">
        <v>1615</v>
      </c>
      <c r="F371" s="211" t="s">
        <v>2528</v>
      </c>
      <c r="G371" s="210" t="s">
        <v>1367</v>
      </c>
      <c r="H371" s="211">
        <v>65</v>
      </c>
      <c r="I371" s="211"/>
      <c r="J371" s="211"/>
      <c r="K371" s="211"/>
      <c r="L371" s="211"/>
    </row>
    <row r="372" spans="1:12" ht="28.2" thickBot="1">
      <c r="A372" s="210">
        <v>368</v>
      </c>
      <c r="B372" s="211" t="s">
        <v>2529</v>
      </c>
      <c r="C372" s="211" t="s">
        <v>2530</v>
      </c>
      <c r="D372" s="214">
        <v>44587</v>
      </c>
      <c r="E372" s="211" t="s">
        <v>1615</v>
      </c>
      <c r="F372" s="211" t="s">
        <v>2531</v>
      </c>
      <c r="G372" s="210" t="s">
        <v>901</v>
      </c>
      <c r="H372" s="211">
        <v>50</v>
      </c>
      <c r="I372" s="211"/>
      <c r="J372" s="211"/>
      <c r="K372" s="211"/>
      <c r="L372" s="211"/>
    </row>
    <row r="373" spans="1:12" ht="28.2" thickBot="1">
      <c r="A373" s="210">
        <v>369</v>
      </c>
      <c r="B373" s="211" t="s">
        <v>2526</v>
      </c>
      <c r="C373" s="211" t="s">
        <v>2532</v>
      </c>
      <c r="D373" s="214">
        <v>44595</v>
      </c>
      <c r="E373" s="211" t="s">
        <v>1615</v>
      </c>
      <c r="F373" s="211" t="s">
        <v>2533</v>
      </c>
      <c r="G373" s="210" t="s">
        <v>1505</v>
      </c>
      <c r="H373" s="211">
        <v>80</v>
      </c>
      <c r="I373" s="211"/>
      <c r="J373" s="211"/>
      <c r="K373" s="211"/>
      <c r="L373" s="211"/>
    </row>
    <row r="374" spans="1:12" ht="14.4" thickBot="1">
      <c r="A374" s="210">
        <v>370</v>
      </c>
      <c r="B374" s="211" t="s">
        <v>2534</v>
      </c>
      <c r="C374" s="211" t="s">
        <v>2535</v>
      </c>
      <c r="D374" s="214">
        <v>44610</v>
      </c>
      <c r="E374" s="211" t="s">
        <v>1615</v>
      </c>
      <c r="F374" s="211" t="s">
        <v>2536</v>
      </c>
      <c r="G374" s="210" t="s">
        <v>945</v>
      </c>
      <c r="H374" s="211">
        <v>65</v>
      </c>
      <c r="I374" s="211"/>
      <c r="J374" s="211"/>
      <c r="K374" s="211"/>
      <c r="L374" s="211"/>
    </row>
    <row r="375" spans="1:12" ht="28.5" customHeight="1" thickBot="1">
      <c r="A375" s="210">
        <v>371</v>
      </c>
      <c r="B375" s="211" t="s">
        <v>2537</v>
      </c>
      <c r="C375" s="211" t="s">
        <v>2538</v>
      </c>
      <c r="D375" s="214">
        <v>44613</v>
      </c>
      <c r="E375" s="211" t="s">
        <v>1615</v>
      </c>
      <c r="F375" s="211" t="s">
        <v>2539</v>
      </c>
      <c r="G375" s="210" t="s">
        <v>1516</v>
      </c>
      <c r="H375" s="211">
        <v>16</v>
      </c>
      <c r="I375" s="211"/>
      <c r="J375" s="211"/>
      <c r="K375" s="211"/>
      <c r="L375" s="211"/>
    </row>
    <row r="376" spans="1:12" ht="21" customHeight="1" thickBot="1">
      <c r="A376" s="210">
        <v>372</v>
      </c>
      <c r="B376" s="211" t="s">
        <v>2540</v>
      </c>
      <c r="C376" s="211" t="s">
        <v>2541</v>
      </c>
      <c r="D376" s="214">
        <v>44622</v>
      </c>
      <c r="E376" s="211" t="s">
        <v>1615</v>
      </c>
      <c r="F376" s="211" t="s">
        <v>2542</v>
      </c>
      <c r="G376" s="210" t="s">
        <v>1516</v>
      </c>
      <c r="H376" s="211">
        <v>27</v>
      </c>
      <c r="I376" s="211"/>
      <c r="J376" s="211"/>
      <c r="K376" s="211"/>
      <c r="L376" s="211"/>
    </row>
    <row r="377" spans="1:12" ht="35.25" customHeight="1" thickBot="1">
      <c r="A377" s="210">
        <v>373</v>
      </c>
      <c r="B377" s="211" t="s">
        <v>2543</v>
      </c>
      <c r="C377" s="211" t="s">
        <v>2544</v>
      </c>
      <c r="D377" s="214">
        <v>44627</v>
      </c>
      <c r="E377" s="211" t="s">
        <v>1615</v>
      </c>
      <c r="F377" s="211" t="s">
        <v>2545</v>
      </c>
      <c r="G377" s="210" t="s">
        <v>945</v>
      </c>
      <c r="H377" s="211">
        <v>41</v>
      </c>
      <c r="I377" s="211"/>
      <c r="J377" s="211"/>
      <c r="K377" s="211"/>
      <c r="L377" s="211"/>
    </row>
    <row r="378" spans="1:12" ht="32.25" customHeight="1" thickBot="1">
      <c r="A378" s="210">
        <v>374</v>
      </c>
      <c r="B378" s="211" t="s">
        <v>2546</v>
      </c>
      <c r="C378" s="211" t="s">
        <v>2547</v>
      </c>
      <c r="D378" s="214">
        <v>44637</v>
      </c>
      <c r="E378" s="211" t="s">
        <v>1615</v>
      </c>
      <c r="F378" s="211" t="s">
        <v>2548</v>
      </c>
      <c r="G378" s="210" t="s">
        <v>945</v>
      </c>
      <c r="H378" s="211">
        <v>100</v>
      </c>
      <c r="I378" s="211"/>
      <c r="J378" s="211"/>
      <c r="K378" s="211"/>
      <c r="L378" s="211"/>
    </row>
    <row r="379" spans="1:12" ht="31.5" customHeight="1" thickBot="1">
      <c r="A379" s="210">
        <v>375</v>
      </c>
      <c r="B379" s="211" t="s">
        <v>2546</v>
      </c>
      <c r="C379" s="211" t="s">
        <v>2549</v>
      </c>
      <c r="D379" s="214">
        <v>44637</v>
      </c>
      <c r="E379" s="211" t="s">
        <v>1615</v>
      </c>
      <c r="F379" s="211" t="s">
        <v>2550</v>
      </c>
      <c r="G379" s="210" t="s">
        <v>945</v>
      </c>
      <c r="H379" s="211">
        <v>80</v>
      </c>
      <c r="I379" s="211"/>
      <c r="J379" s="211"/>
      <c r="K379" s="211"/>
      <c r="L379" s="211"/>
    </row>
    <row r="380" spans="1:12" ht="43.5" customHeight="1" thickBot="1">
      <c r="A380" s="210">
        <v>376</v>
      </c>
      <c r="B380" s="211" t="s">
        <v>2551</v>
      </c>
      <c r="C380" s="211" t="s">
        <v>2552</v>
      </c>
      <c r="D380" s="214">
        <v>44637</v>
      </c>
      <c r="E380" s="211" t="s">
        <v>1615</v>
      </c>
      <c r="F380" s="211" t="s">
        <v>2553</v>
      </c>
      <c r="G380" s="210" t="s">
        <v>945</v>
      </c>
      <c r="H380" s="211">
        <v>100</v>
      </c>
      <c r="I380" s="211"/>
      <c r="J380" s="211"/>
      <c r="K380" s="211"/>
      <c r="L380" s="211"/>
    </row>
    <row r="381" spans="1:12" ht="14.25" customHeight="1" thickBot="1">
      <c r="A381" s="210">
        <v>377</v>
      </c>
      <c r="B381" s="211" t="s">
        <v>2554</v>
      </c>
      <c r="C381" s="211" t="s">
        <v>2555</v>
      </c>
      <c r="D381" s="214">
        <v>44649</v>
      </c>
      <c r="E381" s="211" t="s">
        <v>1615</v>
      </c>
      <c r="F381" s="211" t="s">
        <v>2556</v>
      </c>
      <c r="G381" s="210" t="s">
        <v>901</v>
      </c>
      <c r="H381" s="211">
        <v>45</v>
      </c>
      <c r="I381" s="211"/>
      <c r="J381" s="211"/>
      <c r="K381" s="211"/>
      <c r="L381" s="211"/>
    </row>
    <row r="382" spans="1:12" ht="30.75" customHeight="1" thickBot="1">
      <c r="A382" s="210">
        <v>378</v>
      </c>
      <c r="B382" s="211" t="s">
        <v>2557</v>
      </c>
      <c r="C382" s="211" t="s">
        <v>2558</v>
      </c>
      <c r="D382" s="214">
        <v>44657</v>
      </c>
      <c r="E382" s="211" t="s">
        <v>1615</v>
      </c>
      <c r="F382" s="211" t="s">
        <v>2559</v>
      </c>
      <c r="G382" s="210" t="s">
        <v>901</v>
      </c>
      <c r="H382" s="211">
        <v>78</v>
      </c>
      <c r="I382" s="211"/>
      <c r="J382" s="211"/>
      <c r="K382" s="211"/>
      <c r="L382" s="211"/>
    </row>
    <row r="383" spans="1:12" ht="49.5" customHeight="1" thickBot="1">
      <c r="A383" s="210">
        <v>379</v>
      </c>
      <c r="B383" s="211" t="s">
        <v>2518</v>
      </c>
      <c r="C383" s="211" t="s">
        <v>2560</v>
      </c>
      <c r="D383" s="214">
        <v>44657</v>
      </c>
      <c r="E383" s="211" t="s">
        <v>1615</v>
      </c>
      <c r="F383" s="211" t="s">
        <v>2561</v>
      </c>
      <c r="G383" s="210" t="s">
        <v>1505</v>
      </c>
      <c r="H383" s="211">
        <v>100</v>
      </c>
      <c r="I383" s="211"/>
      <c r="J383" s="211"/>
      <c r="K383" s="211"/>
      <c r="L383" s="211"/>
    </row>
    <row r="384" spans="1:12" ht="18.75" customHeight="1" thickBot="1">
      <c r="A384" s="210">
        <v>380</v>
      </c>
      <c r="B384" s="211" t="s">
        <v>2403</v>
      </c>
      <c r="C384" s="211" t="s">
        <v>2562</v>
      </c>
      <c r="D384" s="214">
        <v>44665</v>
      </c>
      <c r="E384" s="211" t="s">
        <v>1615</v>
      </c>
      <c r="F384" s="211" t="s">
        <v>2563</v>
      </c>
      <c r="G384" s="210" t="s">
        <v>1516</v>
      </c>
      <c r="H384" s="211">
        <v>94</v>
      </c>
      <c r="I384" s="211"/>
      <c r="J384" s="211"/>
      <c r="K384" s="211"/>
      <c r="L384" s="211"/>
    </row>
    <row r="385" spans="1:12" ht="61.5" customHeight="1" thickBot="1">
      <c r="A385" s="210">
        <v>381</v>
      </c>
      <c r="B385" s="211" t="s">
        <v>2564</v>
      </c>
      <c r="C385" s="211" t="s">
        <v>2565</v>
      </c>
      <c r="D385" s="214">
        <v>44673</v>
      </c>
      <c r="E385" s="211" t="s">
        <v>1615</v>
      </c>
      <c r="F385" s="211" t="s">
        <v>2566</v>
      </c>
      <c r="G385" s="210" t="s">
        <v>860</v>
      </c>
      <c r="H385" s="211">
        <v>22</v>
      </c>
      <c r="I385" s="211"/>
      <c r="J385" s="211"/>
      <c r="K385" s="211"/>
      <c r="L385" s="211"/>
    </row>
    <row r="386" spans="1:12" ht="20.25" customHeight="1" thickBot="1">
      <c r="A386" s="210">
        <v>382</v>
      </c>
      <c r="B386" s="211" t="s">
        <v>2567</v>
      </c>
      <c r="C386" s="211" t="s">
        <v>2568</v>
      </c>
      <c r="D386" s="214">
        <v>44676</v>
      </c>
      <c r="E386" s="211" t="s">
        <v>1615</v>
      </c>
      <c r="F386" s="211" t="s">
        <v>2569</v>
      </c>
      <c r="G386" s="210" t="s">
        <v>901</v>
      </c>
      <c r="H386" s="211">
        <v>32</v>
      </c>
      <c r="I386" s="211"/>
      <c r="J386" s="211"/>
      <c r="K386" s="211"/>
      <c r="L386" s="211"/>
    </row>
    <row r="387" spans="1:12" ht="31.5" customHeight="1" thickBot="1">
      <c r="A387" s="210">
        <v>383</v>
      </c>
      <c r="B387" s="211" t="s">
        <v>2570</v>
      </c>
      <c r="C387" s="211" t="s">
        <v>2571</v>
      </c>
      <c r="D387" s="214">
        <v>44684</v>
      </c>
      <c r="E387" s="211" t="s">
        <v>1615</v>
      </c>
      <c r="F387" s="211" t="s">
        <v>2572</v>
      </c>
      <c r="G387" s="210" t="s">
        <v>901</v>
      </c>
      <c r="H387" s="211">
        <v>22</v>
      </c>
      <c r="I387" s="211"/>
      <c r="J387" s="211"/>
      <c r="K387" s="211"/>
      <c r="L387" s="211"/>
    </row>
    <row r="388" spans="1:12" ht="40.5" customHeight="1" thickBot="1">
      <c r="A388" s="210">
        <v>384</v>
      </c>
      <c r="B388" s="211" t="s">
        <v>2570</v>
      </c>
      <c r="C388" s="211" t="s">
        <v>2573</v>
      </c>
      <c r="D388" s="214">
        <v>44684</v>
      </c>
      <c r="E388" s="211" t="s">
        <v>1615</v>
      </c>
      <c r="F388" s="211" t="s">
        <v>2574</v>
      </c>
      <c r="G388" s="210" t="s">
        <v>860</v>
      </c>
      <c r="H388" s="211">
        <v>66</v>
      </c>
      <c r="I388" s="211"/>
      <c r="J388" s="211"/>
      <c r="K388" s="211"/>
      <c r="L388" s="211"/>
    </row>
    <row r="389" spans="1:12" ht="31.5" customHeight="1" thickBot="1">
      <c r="A389" s="210">
        <v>385</v>
      </c>
      <c r="B389" s="211" t="s">
        <v>2575</v>
      </c>
      <c r="C389" s="211" t="s">
        <v>2576</v>
      </c>
      <c r="D389" s="214">
        <v>44685</v>
      </c>
      <c r="E389" s="211" t="s">
        <v>1615</v>
      </c>
      <c r="F389" s="211" t="s">
        <v>2577</v>
      </c>
      <c r="G389" s="210" t="s">
        <v>945</v>
      </c>
      <c r="H389" s="211">
        <v>90</v>
      </c>
      <c r="I389" s="211"/>
      <c r="J389" s="211"/>
      <c r="K389" s="211"/>
      <c r="L389" s="211"/>
    </row>
    <row r="390" spans="1:12" ht="19.5" customHeight="1" thickBot="1">
      <c r="A390" s="210">
        <v>386</v>
      </c>
      <c r="B390" s="211" t="s">
        <v>2578</v>
      </c>
      <c r="C390" s="211" t="s">
        <v>2579</v>
      </c>
      <c r="D390" s="214">
        <v>44692</v>
      </c>
      <c r="E390" s="211" t="s">
        <v>1615</v>
      </c>
      <c r="F390" s="211" t="s">
        <v>2580</v>
      </c>
      <c r="G390" s="210" t="s">
        <v>945</v>
      </c>
      <c r="H390" s="211">
        <v>60</v>
      </c>
      <c r="I390" s="211"/>
      <c r="J390" s="211"/>
      <c r="K390" s="211"/>
      <c r="L390" s="211"/>
    </row>
    <row r="391" spans="1:12" ht="21" customHeight="1" thickBot="1">
      <c r="A391" s="210">
        <v>387</v>
      </c>
      <c r="B391" s="211" t="s">
        <v>2581</v>
      </c>
      <c r="C391" s="211" t="s">
        <v>2582</v>
      </c>
      <c r="D391" s="214">
        <v>44699</v>
      </c>
      <c r="E391" s="211" t="s">
        <v>1615</v>
      </c>
      <c r="F391" s="211" t="s">
        <v>2583</v>
      </c>
      <c r="G391" s="210" t="s">
        <v>1505</v>
      </c>
      <c r="H391" s="211">
        <v>4</v>
      </c>
      <c r="I391" s="211"/>
      <c r="J391" s="211"/>
      <c r="K391" s="211"/>
      <c r="L391" s="211"/>
    </row>
    <row r="392" spans="1:12" ht="35.25" customHeight="1" thickBot="1">
      <c r="A392" s="210">
        <v>388</v>
      </c>
      <c r="B392" s="211" t="s">
        <v>2584</v>
      </c>
      <c r="C392" s="211" t="s">
        <v>2585</v>
      </c>
      <c r="D392" s="214">
        <v>44704</v>
      </c>
      <c r="E392" s="211" t="s">
        <v>1615</v>
      </c>
      <c r="F392" s="211" t="s">
        <v>2586</v>
      </c>
      <c r="G392" s="210" t="s">
        <v>1505</v>
      </c>
      <c r="H392" s="211">
        <v>53</v>
      </c>
      <c r="I392" s="211"/>
      <c r="J392" s="211"/>
      <c r="K392" s="211"/>
      <c r="L392" s="211"/>
    </row>
    <row r="393" spans="1:12" ht="33.75" customHeight="1" thickBot="1">
      <c r="A393" s="210">
        <v>389</v>
      </c>
      <c r="B393" s="211" t="s">
        <v>2529</v>
      </c>
      <c r="C393" s="211" t="s">
        <v>2587</v>
      </c>
      <c r="D393" s="214">
        <v>44707</v>
      </c>
      <c r="E393" s="211" t="s">
        <v>1615</v>
      </c>
      <c r="F393" s="211" t="s">
        <v>2588</v>
      </c>
      <c r="G393" s="210" t="s">
        <v>1367</v>
      </c>
      <c r="H393" s="211">
        <v>37</v>
      </c>
      <c r="I393" s="211"/>
      <c r="J393" s="211"/>
      <c r="K393" s="211"/>
      <c r="L393" s="211"/>
    </row>
    <row r="394" spans="1:12" ht="33.75" customHeight="1" thickBot="1">
      <c r="A394" s="210">
        <v>390</v>
      </c>
      <c r="B394" s="211" t="s">
        <v>2529</v>
      </c>
      <c r="C394" s="211" t="s">
        <v>2589</v>
      </c>
      <c r="D394" s="214">
        <v>44707</v>
      </c>
      <c r="E394" s="211" t="s">
        <v>1615</v>
      </c>
      <c r="F394" s="211" t="s">
        <v>2590</v>
      </c>
      <c r="G394" s="210" t="s">
        <v>945</v>
      </c>
      <c r="H394" s="211">
        <v>88</v>
      </c>
      <c r="I394" s="211"/>
      <c r="J394" s="211"/>
      <c r="K394" s="211"/>
      <c r="L394" s="211"/>
    </row>
    <row r="395" spans="1:12" ht="33" customHeight="1" thickBot="1">
      <c r="A395" s="210">
        <v>391</v>
      </c>
      <c r="B395" s="211" t="s">
        <v>2591</v>
      </c>
      <c r="C395" s="211" t="s">
        <v>2592</v>
      </c>
      <c r="D395" s="214">
        <v>44707</v>
      </c>
      <c r="E395" s="211" t="s">
        <v>1615</v>
      </c>
      <c r="F395" s="211" t="s">
        <v>2593</v>
      </c>
      <c r="G395" s="210" t="s">
        <v>901</v>
      </c>
      <c r="H395" s="211">
        <v>24</v>
      </c>
      <c r="I395" s="211"/>
      <c r="J395" s="211"/>
      <c r="K395" s="211"/>
      <c r="L395" s="211"/>
    </row>
    <row r="396" spans="1:12" ht="37.5" customHeight="1" thickBot="1">
      <c r="A396" s="210">
        <v>392</v>
      </c>
      <c r="B396" s="211" t="s">
        <v>2591</v>
      </c>
      <c r="C396" s="211" t="s">
        <v>2594</v>
      </c>
      <c r="D396" s="214">
        <v>44707</v>
      </c>
      <c r="E396" s="211" t="s">
        <v>1615</v>
      </c>
      <c r="F396" s="211" t="s">
        <v>2595</v>
      </c>
      <c r="G396" s="210" t="s">
        <v>901</v>
      </c>
      <c r="H396" s="211">
        <v>73</v>
      </c>
      <c r="I396" s="211"/>
      <c r="J396" s="211"/>
      <c r="K396" s="211"/>
      <c r="L396" s="211"/>
    </row>
    <row r="397" spans="1:12" ht="35.25" customHeight="1" thickBot="1">
      <c r="A397" s="210">
        <v>393</v>
      </c>
      <c r="B397" s="211" t="s">
        <v>2596</v>
      </c>
      <c r="C397" s="211" t="s">
        <v>2597</v>
      </c>
      <c r="D397" s="214">
        <v>44707</v>
      </c>
      <c r="E397" s="211" t="s">
        <v>1615</v>
      </c>
      <c r="F397" s="211" t="s">
        <v>2598</v>
      </c>
      <c r="G397" s="210" t="s">
        <v>1516</v>
      </c>
      <c r="H397" s="211">
        <v>10</v>
      </c>
      <c r="I397" s="211"/>
      <c r="J397" s="211"/>
      <c r="K397" s="211"/>
      <c r="L397" s="211"/>
    </row>
    <row r="398" spans="1:12" ht="35.25" customHeight="1" thickBot="1">
      <c r="A398" s="210">
        <v>394</v>
      </c>
      <c r="B398" s="211" t="s">
        <v>2599</v>
      </c>
      <c r="C398" s="211" t="s">
        <v>2600</v>
      </c>
      <c r="D398" s="214">
        <v>44708</v>
      </c>
      <c r="E398" s="211" t="s">
        <v>1615</v>
      </c>
      <c r="F398" s="211" t="s">
        <v>2601</v>
      </c>
      <c r="G398" s="210" t="s">
        <v>1367</v>
      </c>
      <c r="H398" s="211">
        <v>38</v>
      </c>
      <c r="I398" s="211"/>
      <c r="J398" s="211"/>
      <c r="K398" s="211"/>
      <c r="L398" s="211"/>
    </row>
    <row r="399" spans="1:12" ht="35.25" customHeight="1" thickBot="1">
      <c r="A399" s="210">
        <v>395</v>
      </c>
      <c r="B399" s="211" t="s">
        <v>2602</v>
      </c>
      <c r="C399" s="211" t="s">
        <v>2603</v>
      </c>
      <c r="D399" s="214">
        <v>44708</v>
      </c>
      <c r="E399" s="211" t="s">
        <v>1615</v>
      </c>
      <c r="F399" s="211" t="s">
        <v>2604</v>
      </c>
      <c r="G399" s="210" t="s">
        <v>1505</v>
      </c>
      <c r="H399" s="211">
        <v>26</v>
      </c>
      <c r="I399" s="211"/>
      <c r="J399" s="211"/>
      <c r="K399" s="211"/>
      <c r="L399" s="211"/>
    </row>
    <row r="400" spans="1:12" ht="35.25" customHeight="1" thickBot="1">
      <c r="A400" s="210">
        <v>396</v>
      </c>
      <c r="B400" s="211" t="s">
        <v>2602</v>
      </c>
      <c r="C400" s="211" t="s">
        <v>2605</v>
      </c>
      <c r="D400" s="214">
        <v>44708</v>
      </c>
      <c r="E400" s="211" t="s">
        <v>1615</v>
      </c>
      <c r="F400" s="211" t="s">
        <v>2606</v>
      </c>
      <c r="G400" s="210" t="s">
        <v>860</v>
      </c>
      <c r="H400" s="211">
        <v>25</v>
      </c>
      <c r="I400" s="211"/>
      <c r="J400" s="211"/>
      <c r="K400" s="211"/>
      <c r="L400" s="211"/>
    </row>
    <row r="401" spans="1:12" ht="33.75" customHeight="1" thickBot="1">
      <c r="A401" s="210">
        <v>397</v>
      </c>
      <c r="B401" s="211" t="s">
        <v>2607</v>
      </c>
      <c r="C401" s="211" t="s">
        <v>2608</v>
      </c>
      <c r="D401" s="214">
        <v>44712</v>
      </c>
      <c r="E401" s="211" t="s">
        <v>1615</v>
      </c>
      <c r="F401" s="211" t="s">
        <v>2609</v>
      </c>
      <c r="G401" s="210" t="s">
        <v>1505</v>
      </c>
      <c r="H401" s="211">
        <v>90</v>
      </c>
      <c r="I401" s="211"/>
      <c r="J401" s="211"/>
      <c r="K401" s="211"/>
      <c r="L401" s="211"/>
    </row>
    <row r="402" spans="1:12" ht="34.5" customHeight="1" thickBot="1">
      <c r="A402" s="210">
        <v>398</v>
      </c>
      <c r="B402" s="211" t="s">
        <v>2610</v>
      </c>
      <c r="C402" s="211" t="s">
        <v>2611</v>
      </c>
      <c r="D402" s="214">
        <v>44719</v>
      </c>
      <c r="E402" s="211" t="s">
        <v>1615</v>
      </c>
      <c r="F402" s="211" t="s">
        <v>2612</v>
      </c>
      <c r="G402" s="210" t="s">
        <v>901</v>
      </c>
      <c r="H402" s="211">
        <v>25</v>
      </c>
      <c r="I402" s="211"/>
      <c r="J402" s="211"/>
      <c r="K402" s="211"/>
      <c r="L402" s="211"/>
    </row>
    <row r="403" spans="1:12" ht="16.5" customHeight="1" thickBot="1">
      <c r="A403" s="210">
        <v>399</v>
      </c>
      <c r="B403" s="211" t="s">
        <v>2613</v>
      </c>
      <c r="C403" s="211" t="s">
        <v>2614</v>
      </c>
      <c r="D403" s="214">
        <v>44726</v>
      </c>
      <c r="E403" s="211" t="s">
        <v>1615</v>
      </c>
      <c r="F403" s="211" t="s">
        <v>2615</v>
      </c>
      <c r="G403" s="210" t="s">
        <v>1516</v>
      </c>
      <c r="H403" s="211">
        <v>16</v>
      </c>
      <c r="I403" s="211"/>
      <c r="J403" s="211"/>
      <c r="K403" s="211"/>
      <c r="L403" s="211"/>
    </row>
    <row r="404" spans="1:12" ht="15.75" customHeight="1" thickBot="1">
      <c r="A404" s="210">
        <v>400</v>
      </c>
      <c r="B404" s="211" t="s">
        <v>2613</v>
      </c>
      <c r="C404" s="211" t="s">
        <v>2616</v>
      </c>
      <c r="D404" s="214">
        <v>44726</v>
      </c>
      <c r="E404" s="211" t="s">
        <v>1615</v>
      </c>
      <c r="F404" s="211" t="s">
        <v>2617</v>
      </c>
      <c r="G404" s="210" t="s">
        <v>1505</v>
      </c>
      <c r="H404" s="211">
        <v>80</v>
      </c>
      <c r="I404" s="211"/>
      <c r="J404" s="211"/>
      <c r="K404" s="211"/>
      <c r="L404" s="211"/>
    </row>
    <row r="405" spans="1:12" ht="16.5" customHeight="1" thickBot="1">
      <c r="A405" s="210">
        <v>401</v>
      </c>
      <c r="B405" s="211" t="s">
        <v>2618</v>
      </c>
      <c r="C405" s="211" t="s">
        <v>2619</v>
      </c>
      <c r="D405" s="214">
        <v>44726</v>
      </c>
      <c r="E405" s="211" t="s">
        <v>1615</v>
      </c>
      <c r="F405" s="211" t="s">
        <v>2620</v>
      </c>
      <c r="G405" s="210" t="s">
        <v>901</v>
      </c>
      <c r="H405" s="211">
        <v>7</v>
      </c>
      <c r="I405" s="211"/>
      <c r="J405" s="211"/>
      <c r="K405" s="211"/>
      <c r="L405" s="211"/>
    </row>
    <row r="406" spans="1:12" ht="32.25" customHeight="1" thickBot="1">
      <c r="A406" s="210">
        <v>402</v>
      </c>
      <c r="B406" s="211" t="s">
        <v>2621</v>
      </c>
      <c r="C406" s="211" t="s">
        <v>2622</v>
      </c>
      <c r="D406" s="214">
        <v>44735</v>
      </c>
      <c r="E406" s="211" t="s">
        <v>1615</v>
      </c>
      <c r="F406" s="211" t="s">
        <v>2623</v>
      </c>
      <c r="G406" s="210" t="s">
        <v>901</v>
      </c>
      <c r="H406" s="211">
        <v>100</v>
      </c>
      <c r="I406" s="211"/>
      <c r="J406" s="211"/>
      <c r="K406" s="211"/>
      <c r="L406" s="211"/>
    </row>
    <row r="407" spans="1:12" ht="34.5" customHeight="1" thickBot="1">
      <c r="A407" s="210">
        <v>403</v>
      </c>
      <c r="B407" s="211" t="s">
        <v>2621</v>
      </c>
      <c r="C407" s="211" t="s">
        <v>2624</v>
      </c>
      <c r="D407" s="214">
        <v>44735</v>
      </c>
      <c r="E407" s="211" t="s">
        <v>1615</v>
      </c>
      <c r="F407" s="211" t="s">
        <v>2625</v>
      </c>
      <c r="G407" s="210" t="s">
        <v>901</v>
      </c>
      <c r="H407" s="211">
        <v>50</v>
      </c>
      <c r="I407" s="211"/>
      <c r="J407" s="211"/>
      <c r="K407" s="211"/>
      <c r="L407" s="211"/>
    </row>
    <row r="408" spans="1:12" ht="33" customHeight="1" thickBot="1">
      <c r="A408" s="210">
        <v>404</v>
      </c>
      <c r="B408" s="211" t="s">
        <v>2626</v>
      </c>
      <c r="C408" s="211" t="s">
        <v>2627</v>
      </c>
      <c r="D408" s="214">
        <v>44735</v>
      </c>
      <c r="E408" s="211" t="s">
        <v>1615</v>
      </c>
      <c r="F408" s="211" t="s">
        <v>2628</v>
      </c>
      <c r="G408" s="210" t="s">
        <v>1505</v>
      </c>
      <c r="H408" s="211">
        <v>8</v>
      </c>
      <c r="I408" s="211"/>
      <c r="J408" s="211"/>
      <c r="K408" s="211"/>
      <c r="L408" s="211"/>
    </row>
    <row r="409" spans="1:12" ht="16.5" customHeight="1" thickBot="1">
      <c r="A409" s="210">
        <v>405</v>
      </c>
      <c r="B409" s="211" t="s">
        <v>2629</v>
      </c>
      <c r="C409" s="211" t="s">
        <v>2630</v>
      </c>
      <c r="D409" s="214">
        <v>44735</v>
      </c>
      <c r="E409" s="211" t="s">
        <v>1615</v>
      </c>
      <c r="F409" s="211" t="s">
        <v>2631</v>
      </c>
      <c r="G409" s="210" t="s">
        <v>1505</v>
      </c>
      <c r="H409" s="211">
        <v>58</v>
      </c>
      <c r="I409" s="211"/>
      <c r="J409" s="211"/>
      <c r="K409" s="211"/>
      <c r="L409" s="211"/>
    </row>
    <row r="410" spans="1:12" ht="30" customHeight="1" thickBot="1">
      <c r="A410" s="210">
        <v>406</v>
      </c>
      <c r="B410" s="211" t="s">
        <v>2626</v>
      </c>
      <c r="C410" s="211" t="s">
        <v>2632</v>
      </c>
      <c r="D410" s="214">
        <v>44735</v>
      </c>
      <c r="E410" s="211" t="s">
        <v>1615</v>
      </c>
      <c r="F410" s="211" t="s">
        <v>2633</v>
      </c>
      <c r="G410" s="210" t="s">
        <v>1516</v>
      </c>
      <c r="H410" s="211">
        <v>16</v>
      </c>
      <c r="I410" s="211"/>
      <c r="J410" s="211"/>
      <c r="K410" s="211"/>
      <c r="L410" s="211"/>
    </row>
    <row r="411" spans="1:12" ht="16.5" customHeight="1" thickBot="1">
      <c r="A411" s="210">
        <v>407</v>
      </c>
      <c r="B411" s="211" t="s">
        <v>2634</v>
      </c>
      <c r="C411" s="211" t="s">
        <v>2635</v>
      </c>
      <c r="D411" s="214">
        <v>44735</v>
      </c>
      <c r="E411" s="211" t="s">
        <v>1615</v>
      </c>
      <c r="F411" s="211" t="s">
        <v>2636</v>
      </c>
      <c r="G411" s="210" t="s">
        <v>945</v>
      </c>
      <c r="H411" s="211">
        <v>96</v>
      </c>
      <c r="I411" s="211"/>
      <c r="J411" s="211"/>
      <c r="K411" s="211"/>
      <c r="L411" s="211"/>
    </row>
    <row r="412" spans="1:12" ht="31.5" customHeight="1" thickBot="1">
      <c r="A412" s="210">
        <v>408</v>
      </c>
      <c r="B412" s="211" t="s">
        <v>2637</v>
      </c>
      <c r="C412" s="211" t="s">
        <v>2638</v>
      </c>
      <c r="D412" s="214">
        <v>44735</v>
      </c>
      <c r="E412" s="211" t="s">
        <v>1615</v>
      </c>
      <c r="F412" s="211" t="s">
        <v>2639</v>
      </c>
      <c r="G412" s="210" t="s">
        <v>1516</v>
      </c>
      <c r="H412" s="211">
        <v>18</v>
      </c>
      <c r="I412" s="211"/>
      <c r="J412" s="211"/>
      <c r="K412" s="211"/>
      <c r="L412" s="211"/>
    </row>
    <row r="413" spans="1:12" ht="16.5" customHeight="1" thickBot="1">
      <c r="A413" s="210">
        <v>409</v>
      </c>
      <c r="B413" s="211" t="s">
        <v>2640</v>
      </c>
      <c r="C413" s="211" t="s">
        <v>2641</v>
      </c>
      <c r="D413" s="214">
        <v>44740</v>
      </c>
      <c r="E413" s="211" t="s">
        <v>1615</v>
      </c>
      <c r="F413" s="211" t="s">
        <v>2642</v>
      </c>
      <c r="G413" s="210" t="s">
        <v>1516</v>
      </c>
      <c r="H413" s="211">
        <v>8</v>
      </c>
      <c r="I413" s="211"/>
      <c r="J413" s="211"/>
      <c r="K413" s="211"/>
      <c r="L413" s="211"/>
    </row>
    <row r="414" spans="1:12" ht="16.5" customHeight="1" thickBot="1">
      <c r="A414" s="210">
        <v>410</v>
      </c>
      <c r="B414" s="211" t="s">
        <v>2643</v>
      </c>
      <c r="C414" s="211" t="s">
        <v>2644</v>
      </c>
      <c r="D414" s="214">
        <v>44755</v>
      </c>
      <c r="E414" s="211" t="s">
        <v>1615</v>
      </c>
      <c r="F414" s="211" t="s">
        <v>2645</v>
      </c>
      <c r="G414" s="210" t="s">
        <v>901</v>
      </c>
      <c r="H414" s="211">
        <v>13</v>
      </c>
      <c r="I414" s="211"/>
      <c r="J414" s="211"/>
      <c r="K414" s="211"/>
      <c r="L414" s="211"/>
    </row>
    <row r="415" spans="1:12" ht="16.5" customHeight="1" thickBot="1">
      <c r="A415" s="210">
        <v>411</v>
      </c>
      <c r="B415" s="211" t="s">
        <v>2643</v>
      </c>
      <c r="C415" s="211" t="s">
        <v>2646</v>
      </c>
      <c r="D415" s="214">
        <v>44755</v>
      </c>
      <c r="E415" s="211" t="s">
        <v>1615</v>
      </c>
      <c r="F415" s="211" t="s">
        <v>2647</v>
      </c>
      <c r="G415" s="210" t="s">
        <v>945</v>
      </c>
      <c r="H415" s="211">
        <v>60</v>
      </c>
      <c r="I415" s="211"/>
      <c r="J415" s="211"/>
      <c r="K415" s="211"/>
      <c r="L415" s="211"/>
    </row>
    <row r="416" spans="1:12" ht="16.5" customHeight="1" thickBot="1">
      <c r="A416" s="210">
        <v>412</v>
      </c>
      <c r="B416" s="211" t="s">
        <v>2643</v>
      </c>
      <c r="C416" s="211" t="s">
        <v>2648</v>
      </c>
      <c r="D416" s="214">
        <v>44755</v>
      </c>
      <c r="E416" s="211" t="s">
        <v>1615</v>
      </c>
      <c r="F416" s="211" t="s">
        <v>2649</v>
      </c>
      <c r="G416" s="210" t="s">
        <v>945</v>
      </c>
      <c r="H416" s="211">
        <v>50</v>
      </c>
      <c r="I416" s="211"/>
      <c r="J416" s="211"/>
      <c r="K416" s="211"/>
      <c r="L416" s="211"/>
    </row>
    <row r="417" spans="1:12" ht="27.75" customHeight="1" thickBot="1">
      <c r="A417" s="210">
        <v>413</v>
      </c>
      <c r="B417" s="211" t="s">
        <v>2650</v>
      </c>
      <c r="C417" s="211" t="s">
        <v>2651</v>
      </c>
      <c r="D417" s="214">
        <v>44755</v>
      </c>
      <c r="E417" s="211" t="s">
        <v>2652</v>
      </c>
      <c r="F417" s="211" t="s">
        <v>2653</v>
      </c>
      <c r="G417" s="210" t="s">
        <v>1516</v>
      </c>
      <c r="H417" s="211">
        <v>8</v>
      </c>
      <c r="I417" s="211"/>
      <c r="J417" s="211"/>
      <c r="K417" s="211"/>
      <c r="L417" s="211"/>
    </row>
    <row r="418" spans="1:12" ht="57" customHeight="1" thickBot="1">
      <c r="A418" s="210">
        <v>414</v>
      </c>
      <c r="B418" s="211" t="s">
        <v>2654</v>
      </c>
      <c r="C418" s="211" t="s">
        <v>2655</v>
      </c>
      <c r="D418" s="214">
        <v>44755</v>
      </c>
      <c r="E418" s="211" t="s">
        <v>2652</v>
      </c>
      <c r="F418" s="211" t="s">
        <v>2656</v>
      </c>
      <c r="G418" s="210" t="s">
        <v>945</v>
      </c>
      <c r="H418" s="211">
        <v>100</v>
      </c>
      <c r="I418" s="211"/>
      <c r="J418" s="211"/>
      <c r="K418" s="211"/>
      <c r="L418" s="211"/>
    </row>
    <row r="419" spans="1:12" ht="38.1" customHeight="1" thickBot="1">
      <c r="A419" s="210">
        <v>415</v>
      </c>
      <c r="B419" s="211" t="s">
        <v>2657</v>
      </c>
      <c r="C419" s="211" t="s">
        <v>2658</v>
      </c>
      <c r="D419" s="214">
        <v>44771</v>
      </c>
      <c r="E419" s="211" t="s">
        <v>2652</v>
      </c>
      <c r="F419" s="211" t="s">
        <v>2055</v>
      </c>
      <c r="G419" s="210" t="s">
        <v>945</v>
      </c>
      <c r="H419" s="211">
        <v>61</v>
      </c>
      <c r="I419" s="211"/>
      <c r="J419" s="211"/>
      <c r="K419" s="211"/>
      <c r="L419" s="211"/>
    </row>
    <row r="420" spans="1:12" ht="46.5" customHeight="1" thickBot="1">
      <c r="A420" s="210">
        <v>416</v>
      </c>
      <c r="B420" s="211" t="s">
        <v>2659</v>
      </c>
      <c r="C420" s="211" t="s">
        <v>2660</v>
      </c>
      <c r="D420" s="214">
        <v>44775</v>
      </c>
      <c r="E420" s="211" t="s">
        <v>2652</v>
      </c>
      <c r="F420" s="211" t="s">
        <v>2661</v>
      </c>
      <c r="G420" s="210" t="s">
        <v>1367</v>
      </c>
      <c r="H420" s="211">
        <v>90</v>
      </c>
      <c r="I420" s="211"/>
      <c r="J420" s="211"/>
      <c r="K420" s="211"/>
      <c r="L420" s="211"/>
    </row>
    <row r="421" spans="1:12" ht="54" customHeight="1" thickBot="1">
      <c r="A421" s="210">
        <v>417</v>
      </c>
      <c r="B421" s="211" t="s">
        <v>2662</v>
      </c>
      <c r="C421" s="211" t="s">
        <v>2663</v>
      </c>
      <c r="D421" s="214">
        <v>44775</v>
      </c>
      <c r="E421" s="211" t="s">
        <v>2652</v>
      </c>
      <c r="F421" s="211" t="s">
        <v>2664</v>
      </c>
      <c r="G421" s="210" t="s">
        <v>945</v>
      </c>
      <c r="H421" s="211">
        <v>75</v>
      </c>
      <c r="I421" s="211"/>
      <c r="J421" s="211"/>
      <c r="K421" s="211"/>
      <c r="L421" s="211"/>
    </row>
    <row r="422" spans="1:12" ht="33.75" customHeight="1" thickBot="1">
      <c r="A422" s="210">
        <v>418</v>
      </c>
      <c r="B422" s="211" t="s">
        <v>2665</v>
      </c>
      <c r="C422" s="211" t="s">
        <v>2666</v>
      </c>
      <c r="D422" s="214">
        <v>44783</v>
      </c>
      <c r="E422" s="211" t="s">
        <v>1615</v>
      </c>
      <c r="F422" s="211" t="s">
        <v>2667</v>
      </c>
      <c r="G422" s="210" t="s">
        <v>945</v>
      </c>
      <c r="H422" s="211">
        <v>100</v>
      </c>
      <c r="I422" s="211"/>
      <c r="J422" s="211"/>
      <c r="K422" s="211"/>
      <c r="L422" s="211"/>
    </row>
    <row r="423" spans="1:12" ht="33.75" customHeight="1" thickBot="1">
      <c r="A423" s="210">
        <v>419</v>
      </c>
      <c r="B423" s="211" t="s">
        <v>2668</v>
      </c>
      <c r="C423" s="211" t="s">
        <v>2669</v>
      </c>
      <c r="D423" s="214">
        <v>44785</v>
      </c>
      <c r="E423" s="211" t="s">
        <v>1615</v>
      </c>
      <c r="F423" s="211" t="s">
        <v>2670</v>
      </c>
      <c r="G423" s="210" t="s">
        <v>1516</v>
      </c>
      <c r="H423" s="211">
        <v>3.32</v>
      </c>
      <c r="I423" s="211"/>
      <c r="J423" s="211"/>
      <c r="K423" s="211"/>
      <c r="L423" s="211"/>
    </row>
    <row r="424" spans="1:12" ht="33.75" customHeight="1" thickBot="1">
      <c r="A424" s="210">
        <v>420</v>
      </c>
      <c r="B424" s="211" t="s">
        <v>2671</v>
      </c>
      <c r="C424" s="211" t="s">
        <v>2672</v>
      </c>
      <c r="D424" s="214">
        <v>44796</v>
      </c>
      <c r="E424" s="211" t="s">
        <v>1615</v>
      </c>
      <c r="F424" s="211" t="s">
        <v>2673</v>
      </c>
      <c r="G424" s="210" t="s">
        <v>860</v>
      </c>
      <c r="H424" s="211">
        <v>40</v>
      </c>
      <c r="I424" s="211"/>
      <c r="J424" s="211"/>
      <c r="K424" s="211"/>
      <c r="L424" s="211"/>
    </row>
    <row r="425" spans="1:12" ht="33.75" customHeight="1" thickBot="1">
      <c r="A425" s="210">
        <v>421</v>
      </c>
      <c r="B425" s="211" t="s">
        <v>2613</v>
      </c>
      <c r="C425" s="211" t="s">
        <v>2674</v>
      </c>
      <c r="D425" s="214">
        <v>44796</v>
      </c>
      <c r="E425" s="211" t="s">
        <v>1615</v>
      </c>
      <c r="F425" s="211" t="s">
        <v>2675</v>
      </c>
      <c r="G425" s="210" t="s">
        <v>945</v>
      </c>
      <c r="H425" s="211">
        <v>92</v>
      </c>
      <c r="I425" s="211"/>
      <c r="J425" s="211"/>
      <c r="K425" s="211"/>
      <c r="L425" s="211"/>
    </row>
    <row r="426" spans="1:12" ht="33.75" customHeight="1" thickBot="1">
      <c r="A426" s="210">
        <v>422</v>
      </c>
      <c r="B426" s="211" t="s">
        <v>2676</v>
      </c>
      <c r="C426" s="211" t="s">
        <v>2677</v>
      </c>
      <c r="D426" s="214">
        <v>44796</v>
      </c>
      <c r="E426" s="211" t="s">
        <v>1615</v>
      </c>
      <c r="F426" s="211" t="s">
        <v>2678</v>
      </c>
      <c r="G426" s="210" t="s">
        <v>945</v>
      </c>
      <c r="H426" s="211">
        <v>30</v>
      </c>
      <c r="I426" s="211"/>
      <c r="J426" s="211"/>
      <c r="K426" s="211"/>
      <c r="L426" s="211"/>
    </row>
    <row r="427" spans="1:12" ht="33.75" customHeight="1" thickBot="1">
      <c r="A427" s="210">
        <v>423</v>
      </c>
      <c r="B427" s="211" t="s">
        <v>2679</v>
      </c>
      <c r="C427" s="211" t="s">
        <v>2680</v>
      </c>
      <c r="D427" s="214">
        <v>44796</v>
      </c>
      <c r="E427" s="211" t="s">
        <v>2652</v>
      </c>
      <c r="F427" s="211" t="s">
        <v>2681</v>
      </c>
      <c r="G427" s="210" t="s">
        <v>1367</v>
      </c>
      <c r="H427" s="211">
        <v>10</v>
      </c>
      <c r="I427" s="211"/>
      <c r="J427" s="211"/>
      <c r="K427" s="211"/>
      <c r="L427" s="211"/>
    </row>
    <row r="428" spans="1:12" ht="33.75" customHeight="1" thickBot="1">
      <c r="A428" s="210">
        <v>424</v>
      </c>
      <c r="B428" s="211" t="s">
        <v>2682</v>
      </c>
      <c r="C428" s="211" t="s">
        <v>2683</v>
      </c>
      <c r="D428" s="214">
        <v>44796</v>
      </c>
      <c r="E428" s="211" t="s">
        <v>2652</v>
      </c>
      <c r="F428" s="211" t="s">
        <v>2684</v>
      </c>
      <c r="G428" s="210" t="s">
        <v>945</v>
      </c>
      <c r="H428" s="211">
        <v>50</v>
      </c>
      <c r="I428" s="211"/>
      <c r="J428" s="211"/>
      <c r="K428" s="211"/>
      <c r="L428" s="211"/>
    </row>
    <row r="429" spans="1:12" ht="33.75" customHeight="1" thickBot="1">
      <c r="A429" s="210">
        <v>425</v>
      </c>
      <c r="B429" s="211" t="s">
        <v>2685</v>
      </c>
      <c r="C429" s="211" t="s">
        <v>2686</v>
      </c>
      <c r="D429" s="214">
        <v>44810</v>
      </c>
      <c r="E429" s="211" t="s">
        <v>2652</v>
      </c>
      <c r="F429" s="211" t="s">
        <v>2687</v>
      </c>
      <c r="G429" s="210" t="s">
        <v>901</v>
      </c>
      <c r="H429" s="211">
        <v>38</v>
      </c>
      <c r="I429" s="211"/>
      <c r="J429" s="211"/>
      <c r="K429" s="211"/>
      <c r="L429" s="211"/>
    </row>
    <row r="430" spans="1:12" ht="33.75" customHeight="1" thickBot="1">
      <c r="A430" s="210">
        <v>426</v>
      </c>
      <c r="B430" s="211" t="s">
        <v>2688</v>
      </c>
      <c r="C430" s="211" t="s">
        <v>2689</v>
      </c>
      <c r="D430" s="214">
        <v>44810</v>
      </c>
      <c r="E430" s="211" t="s">
        <v>2652</v>
      </c>
      <c r="F430" s="211" t="s">
        <v>2690</v>
      </c>
      <c r="G430" s="210" t="s">
        <v>1367</v>
      </c>
      <c r="H430" s="211">
        <v>12</v>
      </c>
      <c r="I430" s="211"/>
      <c r="J430" s="211"/>
      <c r="K430" s="211"/>
      <c r="L430" s="211"/>
    </row>
    <row r="431" spans="1:12" ht="33.75" customHeight="1" thickBot="1">
      <c r="A431" s="210">
        <v>427</v>
      </c>
      <c r="B431" s="211" t="s">
        <v>2691</v>
      </c>
      <c r="C431" s="211" t="s">
        <v>2692</v>
      </c>
      <c r="D431" s="214">
        <v>44811</v>
      </c>
      <c r="E431" s="211" t="s">
        <v>2652</v>
      </c>
      <c r="F431" s="211" t="s">
        <v>2693</v>
      </c>
      <c r="G431" s="210" t="s">
        <v>945</v>
      </c>
      <c r="H431" s="211">
        <v>65</v>
      </c>
      <c r="I431" s="211"/>
      <c r="J431" s="211"/>
      <c r="K431" s="211"/>
      <c r="L431" s="211"/>
    </row>
    <row r="432" spans="1:12" ht="33.75" customHeight="1" thickBot="1">
      <c r="A432" s="210">
        <v>428</v>
      </c>
      <c r="B432" s="211" t="s">
        <v>2694</v>
      </c>
      <c r="C432" s="211" t="s">
        <v>2695</v>
      </c>
      <c r="D432" s="214">
        <v>44811</v>
      </c>
      <c r="E432" s="211" t="s">
        <v>2652</v>
      </c>
      <c r="F432" s="211" t="s">
        <v>2023</v>
      </c>
      <c r="G432" s="210" t="s">
        <v>1516</v>
      </c>
      <c r="H432" s="211">
        <v>54</v>
      </c>
      <c r="I432" s="211"/>
      <c r="J432" s="211"/>
      <c r="K432" s="211"/>
      <c r="L432" s="211"/>
    </row>
    <row r="433" spans="1:12" ht="51.75" customHeight="1" thickBot="1">
      <c r="A433" s="210">
        <v>429</v>
      </c>
      <c r="B433" s="211" t="s">
        <v>2696</v>
      </c>
      <c r="C433" s="211" t="s">
        <v>2697</v>
      </c>
      <c r="D433" s="214">
        <v>44831</v>
      </c>
      <c r="E433" s="211" t="s">
        <v>2652</v>
      </c>
      <c r="F433" s="211" t="s">
        <v>2698</v>
      </c>
      <c r="G433" s="210" t="s">
        <v>945</v>
      </c>
      <c r="H433" s="211">
        <v>100</v>
      </c>
      <c r="I433" s="211"/>
      <c r="J433" s="211"/>
      <c r="K433" s="211"/>
      <c r="L433" s="211"/>
    </row>
    <row r="434" spans="1:12" ht="48" customHeight="1" thickBot="1">
      <c r="A434" s="210">
        <v>430</v>
      </c>
      <c r="B434" s="211" t="s">
        <v>2699</v>
      </c>
      <c r="C434" s="211" t="s">
        <v>2700</v>
      </c>
      <c r="D434" s="214">
        <v>44831</v>
      </c>
      <c r="E434" s="211" t="s">
        <v>2652</v>
      </c>
      <c r="F434" s="211" t="s">
        <v>2701</v>
      </c>
      <c r="G434" s="210" t="s">
        <v>945</v>
      </c>
      <c r="H434" s="211">
        <v>98</v>
      </c>
      <c r="I434" s="211"/>
      <c r="J434" s="211"/>
      <c r="K434" s="211"/>
      <c r="L434" s="211"/>
    </row>
    <row r="435" spans="1:12" ht="50.25" customHeight="1" thickBot="1">
      <c r="A435" s="210">
        <v>431</v>
      </c>
      <c r="B435" s="211" t="s">
        <v>2702</v>
      </c>
      <c r="C435" s="211" t="s">
        <v>2703</v>
      </c>
      <c r="D435" s="214">
        <v>44838</v>
      </c>
      <c r="E435" s="211" t="s">
        <v>2652</v>
      </c>
      <c r="F435" s="211" t="s">
        <v>2704</v>
      </c>
      <c r="G435" s="210" t="s">
        <v>945</v>
      </c>
      <c r="H435" s="211">
        <v>100</v>
      </c>
      <c r="I435" s="211"/>
      <c r="J435" s="211"/>
      <c r="K435" s="211"/>
      <c r="L435" s="211"/>
    </row>
    <row r="436" spans="1:12" ht="49.5" customHeight="1" thickBot="1">
      <c r="A436" s="210">
        <v>432</v>
      </c>
      <c r="B436" s="211" t="s">
        <v>2702</v>
      </c>
      <c r="C436" s="211" t="s">
        <v>2705</v>
      </c>
      <c r="D436" s="214">
        <v>44838</v>
      </c>
      <c r="E436" s="211" t="s">
        <v>2652</v>
      </c>
      <c r="F436" s="211" t="s">
        <v>2706</v>
      </c>
      <c r="G436" s="210" t="s">
        <v>945</v>
      </c>
      <c r="H436" s="211">
        <v>70</v>
      </c>
      <c r="I436" s="211"/>
      <c r="J436" s="211"/>
      <c r="K436" s="211"/>
      <c r="L436" s="211"/>
    </row>
    <row r="437" spans="1:12" ht="33.75" customHeight="1" thickBot="1">
      <c r="A437" s="210">
        <v>433</v>
      </c>
      <c r="B437" s="211" t="s">
        <v>2707</v>
      </c>
      <c r="C437" s="211" t="s">
        <v>2708</v>
      </c>
      <c r="D437" s="214">
        <v>44853</v>
      </c>
      <c r="E437" s="211" t="s">
        <v>2652</v>
      </c>
      <c r="F437" s="211" t="s">
        <v>2709</v>
      </c>
      <c r="G437" s="210" t="s">
        <v>945</v>
      </c>
      <c r="H437" s="211">
        <v>33</v>
      </c>
      <c r="I437" s="211"/>
      <c r="J437" s="211"/>
      <c r="K437" s="211"/>
      <c r="L437" s="211"/>
    </row>
    <row r="438" spans="1:12" ht="33.75" customHeight="1" thickBot="1">
      <c r="A438" s="210">
        <v>434</v>
      </c>
      <c r="B438" s="211" t="s">
        <v>2710</v>
      </c>
      <c r="C438" s="211" t="s">
        <v>2711</v>
      </c>
      <c r="D438" s="214">
        <v>44855</v>
      </c>
      <c r="E438" s="211" t="s">
        <v>2652</v>
      </c>
      <c r="F438" s="211" t="s">
        <v>2712</v>
      </c>
      <c r="G438" s="210" t="s">
        <v>1367</v>
      </c>
      <c r="H438" s="211">
        <v>88</v>
      </c>
      <c r="I438" s="211"/>
      <c r="J438" s="211"/>
      <c r="K438" s="211"/>
      <c r="L438" s="211"/>
    </row>
    <row r="439" spans="1:12" ht="33.75" customHeight="1" thickBot="1">
      <c r="A439" s="210">
        <v>435</v>
      </c>
      <c r="B439" s="211" t="s">
        <v>2713</v>
      </c>
      <c r="C439" s="211" t="s">
        <v>2714</v>
      </c>
      <c r="D439" s="214">
        <v>44855</v>
      </c>
      <c r="E439" s="211" t="s">
        <v>2652</v>
      </c>
      <c r="F439" s="211" t="s">
        <v>2715</v>
      </c>
      <c r="G439" s="210" t="s">
        <v>1505</v>
      </c>
      <c r="H439" s="211">
        <v>2.5</v>
      </c>
      <c r="I439" s="211"/>
      <c r="J439" s="211"/>
      <c r="K439" s="211"/>
      <c r="L439" s="211"/>
    </row>
    <row r="440" spans="1:12" ht="33.75" customHeight="1" thickBot="1">
      <c r="A440" s="210">
        <v>436</v>
      </c>
      <c r="B440" s="211" t="s">
        <v>2713</v>
      </c>
      <c r="C440" s="211" t="s">
        <v>2716</v>
      </c>
      <c r="D440" s="214">
        <v>44858</v>
      </c>
      <c r="E440" s="211" t="s">
        <v>2652</v>
      </c>
      <c r="F440" s="211" t="s">
        <v>2717</v>
      </c>
      <c r="G440" s="210" t="s">
        <v>1367</v>
      </c>
      <c r="H440" s="211">
        <v>20</v>
      </c>
      <c r="I440" s="211"/>
      <c r="J440" s="211"/>
      <c r="K440" s="211"/>
      <c r="L440" s="211"/>
    </row>
    <row r="441" spans="1:12" ht="33.75" customHeight="1" thickBot="1">
      <c r="A441" s="210">
        <v>437</v>
      </c>
      <c r="B441" s="211" t="s">
        <v>2621</v>
      </c>
      <c r="C441" s="211" t="s">
        <v>2718</v>
      </c>
      <c r="D441" s="214">
        <v>44858</v>
      </c>
      <c r="E441" s="211" t="s">
        <v>2652</v>
      </c>
      <c r="F441" s="211" t="s">
        <v>2719</v>
      </c>
      <c r="G441" s="210" t="s">
        <v>1367</v>
      </c>
      <c r="H441" s="211">
        <v>33</v>
      </c>
      <c r="I441" s="211"/>
      <c r="J441" s="211"/>
      <c r="K441" s="211"/>
      <c r="L441" s="211"/>
    </row>
    <row r="442" spans="1:12" ht="46.5" customHeight="1" thickBot="1">
      <c r="A442" s="210"/>
      <c r="B442" s="211" t="s">
        <v>2720</v>
      </c>
      <c r="C442" s="211"/>
      <c r="D442" s="211"/>
      <c r="E442" s="211"/>
      <c r="F442" s="211"/>
      <c r="G442" s="210"/>
      <c r="H442" s="211"/>
      <c r="I442" s="211"/>
      <c r="J442" s="211"/>
      <c r="K442" s="211"/>
      <c r="L442" s="211"/>
    </row>
    <row r="443" spans="1:12" ht="33.75" customHeight="1" thickBot="1">
      <c r="A443" s="205" t="s">
        <v>1343</v>
      </c>
      <c r="B443" s="206" t="s">
        <v>1344</v>
      </c>
      <c r="C443" s="206" t="s">
        <v>1345</v>
      </c>
      <c r="D443" s="213" t="s">
        <v>1346</v>
      </c>
      <c r="E443" s="206" t="s">
        <v>1347</v>
      </c>
      <c r="F443" s="206" t="s">
        <v>1348</v>
      </c>
      <c r="G443" s="205" t="s">
        <v>1349</v>
      </c>
      <c r="H443" s="206" t="s">
        <v>2721</v>
      </c>
      <c r="I443" s="206" t="s">
        <v>1351</v>
      </c>
      <c r="J443" s="206" t="s">
        <v>1352</v>
      </c>
      <c r="K443" s="206" t="s">
        <v>2722</v>
      </c>
      <c r="L443" s="206"/>
    </row>
    <row r="444" spans="1:12" ht="14.4" thickBot="1">
      <c r="A444" s="210">
        <v>1</v>
      </c>
      <c r="B444" s="211" t="s">
        <v>2723</v>
      </c>
      <c r="C444" s="211" t="s">
        <v>2724</v>
      </c>
      <c r="D444" s="214">
        <v>42004</v>
      </c>
      <c r="E444" s="211" t="s">
        <v>2725</v>
      </c>
      <c r="F444" s="211" t="s">
        <v>2726</v>
      </c>
      <c r="G444" s="210" t="s">
        <v>2727</v>
      </c>
      <c r="H444" s="211">
        <v>800</v>
      </c>
      <c r="I444" s="211"/>
      <c r="J444" s="211"/>
      <c r="K444" s="211"/>
      <c r="L444" s="211"/>
    </row>
    <row r="445" spans="1:12" ht="28.2" thickBot="1">
      <c r="A445" s="210">
        <v>2</v>
      </c>
      <c r="B445" s="211" t="s">
        <v>2728</v>
      </c>
      <c r="C445" s="211" t="s">
        <v>2729</v>
      </c>
      <c r="D445" s="214">
        <v>42291</v>
      </c>
      <c r="E445" s="211" t="s">
        <v>2725</v>
      </c>
      <c r="F445" s="211" t="s">
        <v>2471</v>
      </c>
      <c r="G445" s="210" t="s">
        <v>2727</v>
      </c>
      <c r="H445" s="211">
        <v>330</v>
      </c>
      <c r="I445" s="211" t="s">
        <v>2730</v>
      </c>
      <c r="J445" s="211">
        <v>330</v>
      </c>
      <c r="K445" s="211"/>
      <c r="L445" s="211"/>
    </row>
    <row r="446" spans="1:12" ht="18.600000000000001" customHeight="1" thickBot="1">
      <c r="A446" s="210">
        <v>3</v>
      </c>
      <c r="B446" s="211" t="s">
        <v>2728</v>
      </c>
      <c r="C446" s="211" t="s">
        <v>2731</v>
      </c>
      <c r="D446" s="214">
        <v>42583</v>
      </c>
      <c r="E446" s="211" t="s">
        <v>2725</v>
      </c>
      <c r="F446" s="211" t="s">
        <v>2732</v>
      </c>
      <c r="G446" s="210" t="s">
        <v>2727</v>
      </c>
      <c r="H446" s="211">
        <v>800</v>
      </c>
      <c r="I446" s="211"/>
      <c r="J446" s="211"/>
      <c r="K446" s="211"/>
      <c r="L446" s="211"/>
    </row>
    <row r="447" spans="1:12" ht="48" customHeight="1" thickBot="1">
      <c r="A447" s="210">
        <v>4</v>
      </c>
      <c r="B447" s="211" t="s">
        <v>2733</v>
      </c>
      <c r="C447" s="211" t="s">
        <v>2734</v>
      </c>
      <c r="D447" s="214">
        <v>43705</v>
      </c>
      <c r="E447" s="211" t="s">
        <v>2725</v>
      </c>
      <c r="F447" s="211" t="s">
        <v>2735</v>
      </c>
      <c r="G447" s="210" t="s">
        <v>1516</v>
      </c>
      <c r="H447" s="211">
        <v>480</v>
      </c>
      <c r="I447" s="211"/>
      <c r="J447" s="211"/>
      <c r="K447" s="211"/>
      <c r="L447" s="211"/>
    </row>
    <row r="448" spans="1:12" ht="25.5" customHeight="1" thickBot="1">
      <c r="A448" s="210">
        <v>5</v>
      </c>
      <c r="B448" s="211" t="s">
        <v>2736</v>
      </c>
      <c r="C448" s="211" t="s">
        <v>2737</v>
      </c>
      <c r="D448" s="214">
        <v>43727</v>
      </c>
      <c r="E448" s="211" t="s">
        <v>2725</v>
      </c>
      <c r="F448" s="211" t="s">
        <v>2738</v>
      </c>
      <c r="G448" s="210" t="s">
        <v>1516</v>
      </c>
      <c r="H448" s="211">
        <v>64</v>
      </c>
      <c r="I448" s="211"/>
      <c r="J448" s="211"/>
      <c r="K448" s="211"/>
      <c r="L448" s="211"/>
    </row>
    <row r="449" spans="1:12" ht="18.75" customHeight="1" thickBot="1">
      <c r="A449" s="210">
        <v>6</v>
      </c>
      <c r="B449" s="211" t="s">
        <v>2739</v>
      </c>
      <c r="C449" s="211" t="s">
        <v>2740</v>
      </c>
      <c r="D449" s="214">
        <v>43830</v>
      </c>
      <c r="E449" s="211" t="s">
        <v>2725</v>
      </c>
      <c r="F449" s="211" t="s">
        <v>2741</v>
      </c>
      <c r="G449" s="210" t="s">
        <v>1516</v>
      </c>
      <c r="H449" s="211">
        <v>85</v>
      </c>
      <c r="I449" s="211"/>
      <c r="J449" s="211"/>
      <c r="K449" s="211"/>
      <c r="L449" s="211"/>
    </row>
    <row r="450" spans="1:12" ht="14.4" thickBot="1">
      <c r="A450" s="210">
        <v>7</v>
      </c>
      <c r="B450" s="211" t="s">
        <v>2742</v>
      </c>
      <c r="C450" s="211" t="s">
        <v>2743</v>
      </c>
      <c r="D450" s="214">
        <v>44810</v>
      </c>
      <c r="E450" s="211" t="s">
        <v>2744</v>
      </c>
      <c r="F450" s="211" t="s">
        <v>2745</v>
      </c>
      <c r="G450" s="210" t="s">
        <v>945</v>
      </c>
      <c r="H450" s="211">
        <v>12</v>
      </c>
      <c r="I450" s="211"/>
      <c r="J450" s="211"/>
      <c r="K450" s="211"/>
      <c r="L450" s="211"/>
    </row>
    <row r="452" spans="1:12">
      <c r="A452" s="437" t="s">
        <v>2746</v>
      </c>
      <c r="B452" s="437"/>
      <c r="C452" s="437"/>
      <c r="D452" s="437"/>
      <c r="E452" s="437"/>
      <c r="F452" s="437"/>
      <c r="G452" s="437"/>
      <c r="H452" s="437"/>
      <c r="I452" s="437"/>
      <c r="J452" s="437"/>
      <c r="K452" s="437"/>
      <c r="L452" s="437"/>
    </row>
    <row r="453" spans="1:12" ht="14.4" thickBot="1">
      <c r="B453" s="220"/>
    </row>
    <row r="454" spans="1:12" ht="34.5" customHeight="1" thickBot="1">
      <c r="A454" s="205" t="s">
        <v>1343</v>
      </c>
      <c r="B454" s="206" t="s">
        <v>1344</v>
      </c>
      <c r="C454" s="206" t="s">
        <v>1345</v>
      </c>
      <c r="D454" s="213" t="s">
        <v>1346</v>
      </c>
      <c r="E454" s="206" t="s">
        <v>1347</v>
      </c>
      <c r="F454" s="206" t="s">
        <v>1348</v>
      </c>
      <c r="G454" s="205" t="s">
        <v>1349</v>
      </c>
      <c r="H454" s="206" t="s">
        <v>2721</v>
      </c>
      <c r="I454" s="206" t="s">
        <v>1351</v>
      </c>
      <c r="J454" s="206" t="s">
        <v>1352</v>
      </c>
      <c r="K454" s="206" t="s">
        <v>1353</v>
      </c>
      <c r="L454" s="206" t="s">
        <v>2721</v>
      </c>
    </row>
    <row r="455" spans="1:12" ht="23.25" customHeight="1" thickBot="1">
      <c r="A455" s="210">
        <v>1</v>
      </c>
      <c r="B455" s="211" t="s">
        <v>2747</v>
      </c>
      <c r="C455" s="211" t="s">
        <v>2748</v>
      </c>
      <c r="D455" s="214">
        <v>42003</v>
      </c>
      <c r="E455" s="211" t="s">
        <v>2749</v>
      </c>
      <c r="F455" s="211" t="s">
        <v>2750</v>
      </c>
      <c r="G455" s="210" t="s">
        <v>2353</v>
      </c>
      <c r="H455" s="211">
        <v>800</v>
      </c>
      <c r="I455" s="211"/>
      <c r="J455" s="211"/>
      <c r="K455" s="211"/>
      <c r="L455" s="211"/>
    </row>
    <row r="456" spans="1:12" ht="28.2" thickBot="1">
      <c r="A456" s="210">
        <v>2</v>
      </c>
      <c r="B456" s="211" t="s">
        <v>2751</v>
      </c>
      <c r="C456" s="211" t="s">
        <v>2752</v>
      </c>
      <c r="D456" s="214">
        <v>42111</v>
      </c>
      <c r="E456" s="211" t="s">
        <v>2749</v>
      </c>
      <c r="F456" s="211" t="s">
        <v>2753</v>
      </c>
      <c r="G456" s="210" t="s">
        <v>2353</v>
      </c>
      <c r="H456" s="211">
        <v>275</v>
      </c>
      <c r="I456" s="211" t="s">
        <v>2754</v>
      </c>
      <c r="J456" s="211">
        <v>275</v>
      </c>
      <c r="K456" s="211" t="s">
        <v>1359</v>
      </c>
      <c r="L456" s="211"/>
    </row>
    <row r="457" spans="1:12" ht="14.4" thickBot="1">
      <c r="A457" s="210">
        <v>3</v>
      </c>
      <c r="B457" s="211" t="s">
        <v>2755</v>
      </c>
      <c r="C457" s="211" t="s">
        <v>2756</v>
      </c>
      <c r="D457" s="214">
        <v>42606</v>
      </c>
      <c r="E457" s="211" t="s">
        <v>2749</v>
      </c>
      <c r="F457" s="211" t="s">
        <v>2757</v>
      </c>
      <c r="G457" s="210" t="s">
        <v>1557</v>
      </c>
      <c r="H457" s="211">
        <v>800</v>
      </c>
      <c r="I457" s="211" t="s">
        <v>1359</v>
      </c>
      <c r="J457" s="211"/>
      <c r="K457" s="211"/>
      <c r="L457" s="211"/>
    </row>
    <row r="458" spans="1:12" ht="14.4" thickBot="1">
      <c r="A458" s="210">
        <v>4</v>
      </c>
      <c r="B458" s="211" t="s">
        <v>2755</v>
      </c>
      <c r="C458" s="211" t="s">
        <v>2758</v>
      </c>
      <c r="D458" s="214">
        <v>42606</v>
      </c>
      <c r="E458" s="211" t="s">
        <v>2749</v>
      </c>
      <c r="F458" s="211" t="s">
        <v>2759</v>
      </c>
      <c r="G458" s="210" t="s">
        <v>2353</v>
      </c>
      <c r="H458" s="211">
        <v>800</v>
      </c>
      <c r="I458" s="211" t="s">
        <v>1359</v>
      </c>
      <c r="J458" s="211"/>
      <c r="K458" s="211"/>
      <c r="L458" s="211"/>
    </row>
    <row r="459" spans="1:12" ht="14.4" thickBot="1">
      <c r="A459" s="210">
        <v>5</v>
      </c>
      <c r="B459" s="211" t="s">
        <v>2755</v>
      </c>
      <c r="C459" s="211" t="s">
        <v>2760</v>
      </c>
      <c r="D459" s="214">
        <v>42787</v>
      </c>
      <c r="E459" s="211" t="s">
        <v>2749</v>
      </c>
      <c r="F459" s="211" t="s">
        <v>2761</v>
      </c>
      <c r="G459" s="210" t="s">
        <v>2353</v>
      </c>
      <c r="H459" s="211">
        <v>800</v>
      </c>
      <c r="I459" s="211" t="s">
        <v>1359</v>
      </c>
      <c r="J459" s="211"/>
      <c r="K459" s="211"/>
      <c r="L459" s="211"/>
    </row>
    <row r="460" spans="1:12" ht="14.4" thickBot="1">
      <c r="A460" s="210">
        <v>6</v>
      </c>
      <c r="B460" s="211" t="s">
        <v>2762</v>
      </c>
      <c r="C460" s="211" t="s">
        <v>2763</v>
      </c>
      <c r="D460" s="214">
        <v>43091</v>
      </c>
      <c r="E460" s="211" t="s">
        <v>2749</v>
      </c>
      <c r="F460" s="211" t="s">
        <v>2764</v>
      </c>
      <c r="G460" s="210" t="s">
        <v>2353</v>
      </c>
      <c r="H460" s="211">
        <v>340</v>
      </c>
      <c r="I460" s="211" t="s">
        <v>1359</v>
      </c>
      <c r="J460" s="211"/>
      <c r="K460" s="211"/>
      <c r="L460" s="211"/>
    </row>
    <row r="461" spans="1:12" ht="42" customHeight="1" thickBot="1">
      <c r="A461" s="210">
        <v>7</v>
      </c>
      <c r="B461" s="211" t="s">
        <v>2765</v>
      </c>
      <c r="C461" s="211" t="s">
        <v>2766</v>
      </c>
      <c r="D461" s="214">
        <v>43160</v>
      </c>
      <c r="E461" s="211" t="s">
        <v>2749</v>
      </c>
      <c r="F461" s="211" t="s">
        <v>2767</v>
      </c>
      <c r="G461" s="210" t="s">
        <v>1367</v>
      </c>
      <c r="H461" s="211">
        <v>765</v>
      </c>
      <c r="I461" s="211" t="s">
        <v>2768</v>
      </c>
      <c r="J461" s="211"/>
      <c r="K461" s="211"/>
      <c r="L461" s="211"/>
    </row>
    <row r="462" spans="1:12" ht="110.4" customHeight="1" thickBot="1">
      <c r="A462" s="210">
        <v>8</v>
      </c>
      <c r="B462" s="211" t="s">
        <v>2769</v>
      </c>
      <c r="C462" s="211" t="s">
        <v>2770</v>
      </c>
      <c r="D462" s="214">
        <v>43160</v>
      </c>
      <c r="E462" s="211" t="s">
        <v>2749</v>
      </c>
      <c r="F462" s="211" t="s">
        <v>2771</v>
      </c>
      <c r="G462" s="210" t="s">
        <v>945</v>
      </c>
      <c r="H462" s="211">
        <v>560</v>
      </c>
      <c r="I462" s="211" t="s">
        <v>2772</v>
      </c>
      <c r="J462" s="211"/>
      <c r="K462" s="211"/>
      <c r="L462" s="211" t="s">
        <v>2773</v>
      </c>
    </row>
    <row r="463" spans="1:12" ht="45.75" customHeight="1" thickBot="1">
      <c r="A463" s="210">
        <v>9</v>
      </c>
      <c r="B463" s="211" t="s">
        <v>2774</v>
      </c>
      <c r="C463" s="211" t="s">
        <v>2775</v>
      </c>
      <c r="D463" s="214">
        <v>43196</v>
      </c>
      <c r="E463" s="211" t="s">
        <v>2776</v>
      </c>
      <c r="F463" s="211" t="s">
        <v>2777</v>
      </c>
      <c r="G463" s="210" t="s">
        <v>1516</v>
      </c>
      <c r="H463" s="211">
        <v>510</v>
      </c>
      <c r="I463" s="211" t="s">
        <v>2778</v>
      </c>
      <c r="J463" s="211">
        <v>510</v>
      </c>
      <c r="K463" s="211"/>
      <c r="L463" s="211"/>
    </row>
    <row r="464" spans="1:12" ht="20.25" customHeight="1" thickBot="1">
      <c r="A464" s="210">
        <v>10</v>
      </c>
      <c r="B464" s="211" t="s">
        <v>2779</v>
      </c>
      <c r="C464" s="211" t="s">
        <v>2780</v>
      </c>
      <c r="D464" s="214">
        <v>43390</v>
      </c>
      <c r="E464" s="211" t="s">
        <v>2776</v>
      </c>
      <c r="F464" s="211" t="s">
        <v>2781</v>
      </c>
      <c r="G464" s="210" t="s">
        <v>1367</v>
      </c>
      <c r="H464" s="211">
        <v>326</v>
      </c>
      <c r="I464" s="211" t="s">
        <v>1359</v>
      </c>
      <c r="J464" s="211"/>
      <c r="K464" s="211"/>
      <c r="L464" s="211"/>
    </row>
    <row r="465" spans="1:12" ht="38.1" customHeight="1" thickBot="1">
      <c r="A465" s="210">
        <v>11</v>
      </c>
      <c r="B465" s="211" t="s">
        <v>2782</v>
      </c>
      <c r="C465" s="211" t="s">
        <v>2783</v>
      </c>
      <c r="D465" s="214">
        <v>43465</v>
      </c>
      <c r="E465" s="211" t="s">
        <v>2776</v>
      </c>
      <c r="F465" s="211" t="s">
        <v>328</v>
      </c>
      <c r="G465" s="210" t="s">
        <v>1367</v>
      </c>
      <c r="H465" s="211">
        <v>447.62700000000001</v>
      </c>
      <c r="I465" s="211" t="s">
        <v>1359</v>
      </c>
      <c r="J465" s="211"/>
      <c r="K465" s="211"/>
      <c r="L465" s="211" t="s">
        <v>2784</v>
      </c>
    </row>
    <row r="466" spans="1:12" ht="30" customHeight="1" thickBot="1">
      <c r="A466" s="210">
        <v>12</v>
      </c>
      <c r="B466" s="211" t="s">
        <v>2785</v>
      </c>
      <c r="C466" s="211" t="s">
        <v>2786</v>
      </c>
      <c r="D466" s="214">
        <v>43465</v>
      </c>
      <c r="E466" s="211" t="s">
        <v>2776</v>
      </c>
      <c r="F466" s="211" t="s">
        <v>2787</v>
      </c>
      <c r="G466" s="210" t="s">
        <v>1367</v>
      </c>
      <c r="H466" s="211">
        <v>211</v>
      </c>
      <c r="I466" s="211" t="s">
        <v>1359</v>
      </c>
      <c r="J466" s="211"/>
      <c r="K466" s="211"/>
      <c r="L466" s="211"/>
    </row>
    <row r="467" spans="1:12" ht="20.25" customHeight="1" thickBot="1">
      <c r="A467" s="210">
        <v>13</v>
      </c>
      <c r="B467" s="211" t="s">
        <v>2774</v>
      </c>
      <c r="C467" s="211" t="s">
        <v>2788</v>
      </c>
      <c r="D467" s="214">
        <v>43536</v>
      </c>
      <c r="E467" s="211" t="s">
        <v>2776</v>
      </c>
      <c r="F467" s="211" t="s">
        <v>2789</v>
      </c>
      <c r="G467" s="210" t="s">
        <v>1367</v>
      </c>
      <c r="H467" s="211">
        <v>905</v>
      </c>
      <c r="I467" s="211" t="s">
        <v>1359</v>
      </c>
      <c r="J467" s="211"/>
      <c r="K467" s="211"/>
      <c r="L467" s="211"/>
    </row>
    <row r="468" spans="1:12" ht="20.25" customHeight="1" thickBot="1">
      <c r="A468" s="210">
        <v>14</v>
      </c>
      <c r="B468" s="211" t="s">
        <v>2774</v>
      </c>
      <c r="C468" s="211" t="s">
        <v>2790</v>
      </c>
      <c r="D468" s="214">
        <v>43536</v>
      </c>
      <c r="E468" s="211" t="s">
        <v>2776</v>
      </c>
      <c r="F468" s="211" t="s">
        <v>2791</v>
      </c>
      <c r="G468" s="210" t="s">
        <v>1367</v>
      </c>
      <c r="H468" s="211">
        <v>878</v>
      </c>
      <c r="I468" s="211" t="s">
        <v>1359</v>
      </c>
      <c r="J468" s="211"/>
      <c r="K468" s="211"/>
      <c r="L468" s="211"/>
    </row>
    <row r="469" spans="1:12" ht="38.1" customHeight="1" thickBot="1">
      <c r="A469" s="210">
        <v>15</v>
      </c>
      <c r="B469" s="211" t="s">
        <v>2792</v>
      </c>
      <c r="C469" s="211" t="s">
        <v>2793</v>
      </c>
      <c r="D469" s="214">
        <v>43700</v>
      </c>
      <c r="E469" s="211" t="s">
        <v>2749</v>
      </c>
      <c r="F469" s="211" t="s">
        <v>2794</v>
      </c>
      <c r="G469" s="210" t="s">
        <v>2353</v>
      </c>
      <c r="H469" s="211">
        <v>800</v>
      </c>
      <c r="I469" s="211" t="s">
        <v>1359</v>
      </c>
      <c r="J469" s="211"/>
      <c r="K469" s="211"/>
      <c r="L469" s="211"/>
    </row>
    <row r="470" spans="1:12" ht="38.4" customHeight="1" thickBot="1">
      <c r="A470" s="210">
        <v>16</v>
      </c>
      <c r="B470" s="211" t="s">
        <v>2795</v>
      </c>
      <c r="C470" s="211" t="s">
        <v>2796</v>
      </c>
      <c r="D470" s="214">
        <v>43703</v>
      </c>
      <c r="E470" s="211" t="s">
        <v>2776</v>
      </c>
      <c r="F470" s="211" t="s">
        <v>2794</v>
      </c>
      <c r="G470" s="210" t="s">
        <v>2353</v>
      </c>
      <c r="H470" s="211">
        <v>800</v>
      </c>
      <c r="I470" s="211" t="s">
        <v>1359</v>
      </c>
      <c r="J470" s="211"/>
      <c r="K470" s="211"/>
      <c r="L470" s="211"/>
    </row>
    <row r="471" spans="1:12" ht="26.4" customHeight="1" thickBot="1">
      <c r="A471" s="210">
        <v>17</v>
      </c>
      <c r="B471" s="211" t="s">
        <v>2797</v>
      </c>
      <c r="C471" s="211" t="s">
        <v>2798</v>
      </c>
      <c r="D471" s="214">
        <v>43747</v>
      </c>
      <c r="E471" s="211" t="s">
        <v>2749</v>
      </c>
      <c r="F471" s="211" t="s">
        <v>2799</v>
      </c>
      <c r="G471" s="210" t="s">
        <v>1367</v>
      </c>
      <c r="H471" s="211">
        <v>780</v>
      </c>
      <c r="I471" s="211" t="s">
        <v>1359</v>
      </c>
      <c r="J471" s="211"/>
      <c r="K471" s="211"/>
      <c r="L471" s="211"/>
    </row>
    <row r="472" spans="1:12" ht="49.5" customHeight="1" thickBot="1">
      <c r="A472" s="210">
        <v>18</v>
      </c>
      <c r="B472" s="211" t="s">
        <v>2800</v>
      </c>
      <c r="C472" s="211" t="s">
        <v>2801</v>
      </c>
      <c r="D472" s="214">
        <v>43922</v>
      </c>
      <c r="E472" s="211" t="s">
        <v>2749</v>
      </c>
      <c r="F472" s="211" t="s">
        <v>2802</v>
      </c>
      <c r="G472" s="210" t="s">
        <v>2353</v>
      </c>
      <c r="H472" s="211">
        <v>594</v>
      </c>
      <c r="I472" s="211"/>
      <c r="J472" s="211"/>
      <c r="K472" s="211"/>
      <c r="L472" s="211"/>
    </row>
    <row r="473" spans="1:12" ht="27.75" customHeight="1" thickBot="1">
      <c r="A473" s="210">
        <v>19</v>
      </c>
      <c r="B473" s="211" t="s">
        <v>2803</v>
      </c>
      <c r="C473" s="211" t="s">
        <v>2804</v>
      </c>
      <c r="D473" s="214">
        <v>44196</v>
      </c>
      <c r="E473" s="211" t="s">
        <v>2776</v>
      </c>
      <c r="F473" s="211" t="s">
        <v>2805</v>
      </c>
      <c r="G473" s="210" t="s">
        <v>2353</v>
      </c>
      <c r="H473" s="211">
        <v>400</v>
      </c>
      <c r="I473" s="211"/>
      <c r="J473" s="211"/>
      <c r="K473" s="211"/>
      <c r="L473" s="211"/>
    </row>
    <row r="474" spans="1:12" ht="27.75" customHeight="1" thickBot="1">
      <c r="A474" s="210">
        <v>20</v>
      </c>
      <c r="B474" s="211" t="s">
        <v>2806</v>
      </c>
      <c r="C474" s="211" t="s">
        <v>2807</v>
      </c>
      <c r="D474" s="214">
        <v>44407</v>
      </c>
      <c r="E474" s="211" t="s">
        <v>2749</v>
      </c>
      <c r="F474" s="211" t="s">
        <v>2808</v>
      </c>
      <c r="G474" s="210" t="s">
        <v>2353</v>
      </c>
      <c r="H474" s="211">
        <v>800</v>
      </c>
      <c r="I474" s="211"/>
      <c r="J474" s="211"/>
      <c r="K474" s="211"/>
      <c r="L474" s="211"/>
    </row>
    <row r="475" spans="1:12" ht="27.75" customHeight="1" thickBot="1">
      <c r="A475" s="210">
        <v>21</v>
      </c>
      <c r="B475" s="211" t="s">
        <v>2809</v>
      </c>
      <c r="C475" s="211" t="s">
        <v>2810</v>
      </c>
      <c r="D475" s="214">
        <v>44516</v>
      </c>
      <c r="E475" s="211" t="s">
        <v>2749</v>
      </c>
      <c r="F475" s="211" t="s">
        <v>2811</v>
      </c>
      <c r="G475" s="210" t="s">
        <v>2353</v>
      </c>
      <c r="H475" s="211">
        <v>159</v>
      </c>
      <c r="I475" s="211"/>
      <c r="J475" s="211"/>
      <c r="K475" s="211"/>
      <c r="L475" s="211"/>
    </row>
    <row r="476" spans="1:12" ht="36.75" customHeight="1" thickBot="1">
      <c r="A476" s="210">
        <v>22</v>
      </c>
      <c r="B476" s="211" t="s">
        <v>2812</v>
      </c>
      <c r="C476" s="211" t="s">
        <v>2813</v>
      </c>
      <c r="D476" s="214">
        <v>44657</v>
      </c>
      <c r="E476" s="211" t="s">
        <v>2749</v>
      </c>
      <c r="F476" s="211" t="s">
        <v>2814</v>
      </c>
      <c r="G476" s="210" t="s">
        <v>2353</v>
      </c>
      <c r="H476" s="211">
        <v>206</v>
      </c>
      <c r="I476" s="211"/>
      <c r="J476" s="211"/>
      <c r="K476" s="211"/>
      <c r="L476" s="211"/>
    </row>
    <row r="477" spans="1:12" ht="37.5" customHeight="1" thickBot="1">
      <c r="A477" s="210">
        <v>23</v>
      </c>
      <c r="B477" s="211" t="s">
        <v>2815</v>
      </c>
      <c r="C477" s="211" t="s">
        <v>2816</v>
      </c>
      <c r="D477" s="214">
        <v>44707</v>
      </c>
      <c r="E477" s="211" t="s">
        <v>2749</v>
      </c>
      <c r="F477" s="211" t="s">
        <v>2817</v>
      </c>
      <c r="G477" s="210" t="s">
        <v>860</v>
      </c>
      <c r="H477" s="211">
        <v>350</v>
      </c>
      <c r="I477" s="211"/>
      <c r="J477" s="211"/>
      <c r="K477" s="211"/>
      <c r="L477" s="211"/>
    </row>
    <row r="478" spans="1:12" ht="35.25" customHeight="1" thickBot="1">
      <c r="A478" s="210">
        <v>24</v>
      </c>
      <c r="B478" s="211" t="s">
        <v>2818</v>
      </c>
      <c r="C478" s="211" t="s">
        <v>2819</v>
      </c>
      <c r="D478" s="214">
        <v>44707</v>
      </c>
      <c r="E478" s="211" t="s">
        <v>2749</v>
      </c>
      <c r="F478" s="211" t="s">
        <v>2820</v>
      </c>
      <c r="G478" s="210" t="s">
        <v>1367</v>
      </c>
      <c r="H478" s="211">
        <v>25</v>
      </c>
      <c r="I478" s="211"/>
      <c r="J478" s="211"/>
      <c r="K478" s="211"/>
      <c r="L478" s="211"/>
    </row>
    <row r="479" spans="1:12" ht="27.75" customHeight="1" thickBot="1">
      <c r="A479" s="210">
        <v>25</v>
      </c>
      <c r="B479" s="211" t="s">
        <v>2821</v>
      </c>
      <c r="C479" s="211" t="s">
        <v>2822</v>
      </c>
      <c r="D479" s="214">
        <v>44775</v>
      </c>
      <c r="E479" s="211" t="s">
        <v>2749</v>
      </c>
      <c r="F479" s="211" t="s">
        <v>2823</v>
      </c>
      <c r="G479" s="210" t="s">
        <v>1367</v>
      </c>
      <c r="H479" s="211">
        <v>360</v>
      </c>
      <c r="I479" s="211"/>
      <c r="J479" s="211"/>
      <c r="K479" s="211"/>
      <c r="L479" s="211"/>
    </row>
    <row r="480" spans="1:12" ht="27.75" customHeight="1">
      <c r="A480" s="221"/>
      <c r="D480" s="222"/>
      <c r="E480" s="223"/>
      <c r="K480" s="224"/>
    </row>
    <row r="481" spans="1:12" ht="14.4" thickBot="1">
      <c r="B481" s="225" t="s">
        <v>2824</v>
      </c>
      <c r="K481" s="224"/>
    </row>
    <row r="482" spans="1:12" ht="28.2" thickBot="1">
      <c r="A482" s="205" t="s">
        <v>1343</v>
      </c>
      <c r="B482" s="206" t="s">
        <v>1344</v>
      </c>
      <c r="C482" s="206" t="s">
        <v>1345</v>
      </c>
      <c r="D482" s="206" t="s">
        <v>1346</v>
      </c>
      <c r="E482" s="206" t="s">
        <v>1347</v>
      </c>
      <c r="F482" s="206" t="s">
        <v>1348</v>
      </c>
      <c r="G482" s="205" t="s">
        <v>1349</v>
      </c>
      <c r="H482" s="206" t="s">
        <v>1350</v>
      </c>
      <c r="I482" s="206" t="s">
        <v>1351</v>
      </c>
      <c r="J482" s="206" t="s">
        <v>1353</v>
      </c>
      <c r="K482" s="206"/>
    </row>
    <row r="483" spans="1:12" ht="14.4" thickBot="1">
      <c r="A483" s="210">
        <v>1</v>
      </c>
      <c r="B483" s="211" t="s">
        <v>2755</v>
      </c>
      <c r="C483" s="211" t="s">
        <v>2825</v>
      </c>
      <c r="D483" s="214">
        <v>42678</v>
      </c>
      <c r="E483" s="211" t="s">
        <v>2826</v>
      </c>
      <c r="F483" s="211" t="s">
        <v>2827</v>
      </c>
      <c r="G483" s="210" t="s">
        <v>860</v>
      </c>
      <c r="H483" s="211">
        <v>100</v>
      </c>
      <c r="I483" s="211" t="s">
        <v>1359</v>
      </c>
      <c r="J483" s="211"/>
      <c r="K483" s="211"/>
    </row>
    <row r="484" spans="1:12">
      <c r="B484" s="220"/>
      <c r="C484" s="218"/>
      <c r="D484" s="226"/>
      <c r="E484" s="227"/>
      <c r="G484" s="218"/>
      <c r="H484" s="228"/>
      <c r="J484" s="229"/>
      <c r="K484" s="226"/>
    </row>
    <row r="485" spans="1:12" ht="14.4" thickBot="1">
      <c r="B485" s="225" t="s">
        <v>2828</v>
      </c>
      <c r="K485" s="224"/>
    </row>
    <row r="486" spans="1:12" ht="28.2" thickBot="1">
      <c r="A486" s="205" t="s">
        <v>1343</v>
      </c>
      <c r="B486" s="206" t="s">
        <v>1344</v>
      </c>
      <c r="C486" s="206" t="s">
        <v>1345</v>
      </c>
      <c r="D486" s="206" t="s">
        <v>1346</v>
      </c>
      <c r="E486" s="206" t="s">
        <v>1347</v>
      </c>
      <c r="F486" s="206" t="s">
        <v>1348</v>
      </c>
      <c r="G486" s="205" t="s">
        <v>1349</v>
      </c>
      <c r="H486" s="206" t="s">
        <v>1350</v>
      </c>
      <c r="I486" s="206" t="s">
        <v>1351</v>
      </c>
      <c r="J486" s="206" t="s">
        <v>1353</v>
      </c>
      <c r="K486" s="206"/>
    </row>
    <row r="487" spans="1:12" ht="14.4" thickBot="1">
      <c r="A487" s="210">
        <v>1</v>
      </c>
      <c r="B487" s="211" t="s">
        <v>2829</v>
      </c>
      <c r="C487" s="211" t="s">
        <v>2830</v>
      </c>
      <c r="D487" s="211">
        <v>44196</v>
      </c>
      <c r="E487" s="211" t="s">
        <v>2831</v>
      </c>
      <c r="F487" s="211" t="s">
        <v>2832</v>
      </c>
      <c r="G487" s="210" t="s">
        <v>2353</v>
      </c>
      <c r="H487" s="211">
        <v>25</v>
      </c>
      <c r="I487" s="211"/>
      <c r="J487" s="211"/>
      <c r="K487" s="211"/>
    </row>
    <row r="488" spans="1:12">
      <c r="D488" s="222"/>
    </row>
    <row r="489" spans="1:12" ht="14.4" thickBot="1">
      <c r="B489" s="225" t="s">
        <v>2833</v>
      </c>
    </row>
    <row r="490" spans="1:12" ht="39" customHeight="1" thickBot="1">
      <c r="A490" s="205" t="s">
        <v>1343</v>
      </c>
      <c r="B490" s="206" t="s">
        <v>1344</v>
      </c>
      <c r="C490" s="206" t="s">
        <v>1345</v>
      </c>
      <c r="D490" s="213" t="s">
        <v>1346</v>
      </c>
      <c r="E490" s="206" t="s">
        <v>1347</v>
      </c>
      <c r="F490" s="206" t="s">
        <v>1348</v>
      </c>
      <c r="G490" s="205" t="s">
        <v>1349</v>
      </c>
      <c r="H490" s="206" t="s">
        <v>1350</v>
      </c>
      <c r="I490" s="206" t="s">
        <v>1351</v>
      </c>
      <c r="J490" s="206" t="s">
        <v>1353</v>
      </c>
      <c r="K490" s="206"/>
      <c r="L490" s="221"/>
    </row>
    <row r="491" spans="1:12" ht="45.9" customHeight="1" thickBot="1">
      <c r="A491" s="210">
        <v>1</v>
      </c>
      <c r="B491" s="211" t="s">
        <v>2834</v>
      </c>
      <c r="C491" s="211">
        <v>847</v>
      </c>
      <c r="D491" s="214">
        <v>39912</v>
      </c>
      <c r="E491" s="211" t="s">
        <v>2835</v>
      </c>
      <c r="F491" s="211" t="s">
        <v>2836</v>
      </c>
      <c r="G491" s="210" t="s">
        <v>2837</v>
      </c>
      <c r="H491" s="211">
        <v>366</v>
      </c>
      <c r="I491" s="211" t="s">
        <v>1359</v>
      </c>
      <c r="J491" s="211" t="s">
        <v>2838</v>
      </c>
      <c r="K491" s="211"/>
    </row>
    <row r="492" spans="1:12" ht="35.4" customHeight="1" thickBot="1">
      <c r="A492" s="210">
        <v>2</v>
      </c>
      <c r="B492" s="211" t="s">
        <v>2839</v>
      </c>
      <c r="C492" s="211" t="s">
        <v>2840</v>
      </c>
      <c r="D492" s="214">
        <v>41491</v>
      </c>
      <c r="E492" s="211" t="s">
        <v>2835</v>
      </c>
      <c r="F492" s="211" t="s">
        <v>2841</v>
      </c>
      <c r="G492" s="210" t="s">
        <v>2837</v>
      </c>
      <c r="H492" s="211">
        <v>750</v>
      </c>
      <c r="I492" s="211"/>
      <c r="J492" s="211" t="s">
        <v>2838</v>
      </c>
      <c r="K492" s="211"/>
    </row>
    <row r="493" spans="1:12" ht="46.5" customHeight="1" thickBot="1">
      <c r="A493" s="210">
        <v>3</v>
      </c>
      <c r="B493" s="211" t="s">
        <v>2839</v>
      </c>
      <c r="C493" s="211" t="s">
        <v>2842</v>
      </c>
      <c r="D493" s="214">
        <v>41491</v>
      </c>
      <c r="E493" s="211" t="s">
        <v>2835</v>
      </c>
      <c r="F493" s="211" t="s">
        <v>2843</v>
      </c>
      <c r="G493" s="210" t="s">
        <v>2837</v>
      </c>
      <c r="H493" s="211">
        <v>260</v>
      </c>
      <c r="I493" s="211"/>
      <c r="J493" s="211" t="s">
        <v>2838</v>
      </c>
      <c r="K493" s="211"/>
    </row>
    <row r="494" spans="1:12" ht="25.5" customHeight="1" thickBot="1">
      <c r="A494" s="210">
        <v>4</v>
      </c>
      <c r="B494" s="211" t="s">
        <v>2844</v>
      </c>
      <c r="C494" s="211" t="s">
        <v>2845</v>
      </c>
      <c r="D494" s="214">
        <v>43700</v>
      </c>
      <c r="E494" s="211" t="s">
        <v>2835</v>
      </c>
      <c r="F494" s="211" t="s">
        <v>2846</v>
      </c>
      <c r="G494" s="210" t="s">
        <v>2847</v>
      </c>
      <c r="H494" s="211">
        <v>290</v>
      </c>
      <c r="I494" s="211" t="s">
        <v>1359</v>
      </c>
      <c r="J494" s="211"/>
      <c r="K494" s="211"/>
    </row>
    <row r="495" spans="1:12" ht="25.5" customHeight="1" thickBot="1">
      <c r="A495" s="210">
        <v>5</v>
      </c>
      <c r="B495" s="211" t="s">
        <v>2844</v>
      </c>
      <c r="C495" s="211" t="s">
        <v>2848</v>
      </c>
      <c r="D495" s="214">
        <v>43703</v>
      </c>
      <c r="E495" s="211" t="s">
        <v>2835</v>
      </c>
      <c r="F495" s="211" t="s">
        <v>2849</v>
      </c>
      <c r="G495" s="210" t="s">
        <v>2847</v>
      </c>
      <c r="H495" s="211">
        <v>300</v>
      </c>
      <c r="I495" s="211" t="s">
        <v>1359</v>
      </c>
      <c r="J495" s="211"/>
      <c r="K495" s="211"/>
    </row>
    <row r="496" spans="1:12" ht="25.5" customHeight="1" thickBot="1">
      <c r="A496" s="210">
        <v>6</v>
      </c>
      <c r="B496" s="211" t="s">
        <v>2850</v>
      </c>
      <c r="C496" s="211" t="s">
        <v>2851</v>
      </c>
      <c r="D496" s="214">
        <v>44470</v>
      </c>
      <c r="E496" s="211" t="s">
        <v>2835</v>
      </c>
      <c r="F496" s="211" t="s">
        <v>2852</v>
      </c>
      <c r="G496" s="210" t="s">
        <v>2853</v>
      </c>
      <c r="H496" s="211">
        <v>612</v>
      </c>
      <c r="I496" s="211"/>
      <c r="J496" s="211"/>
      <c r="K496" s="211"/>
    </row>
    <row r="497" spans="1:12" ht="25.5" customHeight="1" thickBot="1">
      <c r="A497" s="210">
        <v>7</v>
      </c>
      <c r="B497" s="211" t="s">
        <v>2850</v>
      </c>
      <c r="C497" s="211" t="s">
        <v>2854</v>
      </c>
      <c r="D497" s="214">
        <v>44470</v>
      </c>
      <c r="E497" s="211" t="s">
        <v>2835</v>
      </c>
      <c r="F497" s="211" t="s">
        <v>2855</v>
      </c>
      <c r="G497" s="210" t="s">
        <v>2853</v>
      </c>
      <c r="H497" s="211">
        <v>588</v>
      </c>
      <c r="I497" s="211"/>
      <c r="J497" s="211"/>
      <c r="K497" s="211"/>
    </row>
    <row r="498" spans="1:12" ht="25.5" customHeight="1" thickBot="1">
      <c r="A498" s="210">
        <v>8</v>
      </c>
      <c r="B498" s="211" t="s">
        <v>2856</v>
      </c>
      <c r="C498" s="211" t="s">
        <v>2857</v>
      </c>
      <c r="D498" s="214">
        <v>44559</v>
      </c>
      <c r="E498" s="211" t="s">
        <v>2835</v>
      </c>
      <c r="F498" s="211" t="s">
        <v>2858</v>
      </c>
      <c r="G498" s="210" t="s">
        <v>2853</v>
      </c>
      <c r="H498" s="211">
        <v>300</v>
      </c>
      <c r="I498" s="211"/>
      <c r="J498" s="211"/>
      <c r="K498" s="211"/>
    </row>
    <row r="499" spans="1:12" ht="25.5" customHeight="1" thickBot="1">
      <c r="A499" s="210">
        <v>9</v>
      </c>
      <c r="B499" s="211" t="s">
        <v>2856</v>
      </c>
      <c r="C499" s="211" t="s">
        <v>2859</v>
      </c>
      <c r="D499" s="214">
        <v>44559</v>
      </c>
      <c r="E499" s="211" t="s">
        <v>2835</v>
      </c>
      <c r="F499" s="211" t="s">
        <v>2860</v>
      </c>
      <c r="G499" s="210" t="s">
        <v>2853</v>
      </c>
      <c r="H499" s="211">
        <v>573</v>
      </c>
      <c r="I499" s="211"/>
      <c r="J499" s="211"/>
      <c r="K499" s="211"/>
    </row>
    <row r="500" spans="1:12" ht="35.25" customHeight="1" thickBot="1">
      <c r="A500" s="210">
        <v>10</v>
      </c>
      <c r="B500" s="211" t="s">
        <v>2856</v>
      </c>
      <c r="C500" s="211" t="s">
        <v>2861</v>
      </c>
      <c r="D500" s="214">
        <v>44559</v>
      </c>
      <c r="E500" s="211" t="s">
        <v>2835</v>
      </c>
      <c r="F500" s="211" t="s">
        <v>2862</v>
      </c>
      <c r="G500" s="210" t="s">
        <v>2853</v>
      </c>
      <c r="H500" s="211">
        <v>588</v>
      </c>
      <c r="I500" s="211"/>
      <c r="J500" s="211"/>
      <c r="K500" s="211"/>
    </row>
    <row r="501" spans="1:12" s="219" customFormat="1" ht="30.75" customHeight="1" thickBot="1">
      <c r="A501" s="210">
        <v>11</v>
      </c>
      <c r="B501" s="211" t="s">
        <v>2850</v>
      </c>
      <c r="C501" s="211" t="s">
        <v>2863</v>
      </c>
      <c r="D501" s="214">
        <v>44719</v>
      </c>
      <c r="E501" s="211" t="s">
        <v>2835</v>
      </c>
      <c r="F501" s="211" t="s">
        <v>2864</v>
      </c>
      <c r="G501" s="210" t="s">
        <v>2853</v>
      </c>
      <c r="H501" s="211">
        <v>587</v>
      </c>
      <c r="I501" s="211"/>
      <c r="J501" s="211"/>
      <c r="K501" s="211"/>
      <c r="L501" s="221"/>
    </row>
    <row r="502" spans="1:12" ht="25.5" customHeight="1">
      <c r="B502" s="220"/>
      <c r="D502" s="222"/>
      <c r="E502" s="230"/>
    </row>
    <row r="503" spans="1:12" ht="23.25" customHeight="1" thickBot="1">
      <c r="A503" s="438" t="s">
        <v>2865</v>
      </c>
      <c r="B503" s="438"/>
      <c r="C503" s="438"/>
      <c r="D503" s="438"/>
      <c r="E503" s="438"/>
      <c r="F503" s="438"/>
      <c r="G503" s="438"/>
      <c r="H503" s="438"/>
      <c r="I503" s="438"/>
      <c r="J503" s="438"/>
      <c r="K503" s="438"/>
    </row>
    <row r="504" spans="1:12" ht="30.75" customHeight="1" thickTop="1" thickBot="1">
      <c r="A504" s="205" t="s">
        <v>1343</v>
      </c>
      <c r="B504" s="206" t="s">
        <v>1344</v>
      </c>
      <c r="C504" s="206" t="s">
        <v>1345</v>
      </c>
      <c r="D504" s="213" t="s">
        <v>1346</v>
      </c>
      <c r="E504" s="206" t="s">
        <v>1347</v>
      </c>
      <c r="F504" s="206" t="s">
        <v>1348</v>
      </c>
      <c r="G504" s="205" t="s">
        <v>1349</v>
      </c>
      <c r="H504" s="206" t="s">
        <v>1350</v>
      </c>
      <c r="I504" s="206" t="s">
        <v>1351</v>
      </c>
      <c r="J504" s="206" t="s">
        <v>1353</v>
      </c>
      <c r="K504" s="206"/>
    </row>
    <row r="505" spans="1:12" ht="30.75" customHeight="1" thickBot="1">
      <c r="A505" s="210">
        <v>1</v>
      </c>
      <c r="B505" s="211" t="s">
        <v>2866</v>
      </c>
      <c r="C505" s="211" t="s">
        <v>2867</v>
      </c>
      <c r="D505" s="214">
        <v>43726</v>
      </c>
      <c r="E505" s="211" t="s">
        <v>2868</v>
      </c>
      <c r="F505" s="211" t="s">
        <v>2869</v>
      </c>
      <c r="G505" s="210" t="s">
        <v>2353</v>
      </c>
      <c r="H505" s="211">
        <v>100</v>
      </c>
      <c r="I505" s="211" t="s">
        <v>1359</v>
      </c>
      <c r="J505" s="211"/>
      <c r="K505" s="211"/>
    </row>
    <row r="506" spans="1:12" ht="30.75" customHeight="1" thickBot="1">
      <c r="A506" s="210">
        <v>2</v>
      </c>
      <c r="B506" s="211" t="s">
        <v>2870</v>
      </c>
      <c r="C506" s="211" t="s">
        <v>2871</v>
      </c>
      <c r="D506" s="214">
        <v>43909</v>
      </c>
      <c r="E506" s="211" t="s">
        <v>2868</v>
      </c>
      <c r="F506" s="211" t="s">
        <v>2872</v>
      </c>
      <c r="G506" s="210" t="s">
        <v>2353</v>
      </c>
      <c r="H506" s="211">
        <v>54</v>
      </c>
      <c r="I506" s="211"/>
      <c r="J506" s="211"/>
      <c r="K506" s="211"/>
    </row>
    <row r="507" spans="1:12" ht="30.75" customHeight="1" thickBot="1">
      <c r="A507" s="210">
        <v>3</v>
      </c>
      <c r="B507" s="211" t="s">
        <v>2873</v>
      </c>
      <c r="C507" s="211" t="s">
        <v>2874</v>
      </c>
      <c r="D507" s="214">
        <v>44320</v>
      </c>
      <c r="E507" s="211" t="s">
        <v>2868</v>
      </c>
      <c r="F507" s="211" t="s">
        <v>2875</v>
      </c>
      <c r="G507" s="210" t="s">
        <v>2353</v>
      </c>
      <c r="H507" s="211">
        <v>50</v>
      </c>
      <c r="I507" s="211"/>
      <c r="J507" s="211"/>
      <c r="K507" s="211"/>
    </row>
    <row r="508" spans="1:12" ht="30.75" customHeight="1" thickBot="1">
      <c r="A508" s="210">
        <v>4</v>
      </c>
      <c r="B508" s="211" t="s">
        <v>2340</v>
      </c>
      <c r="C508" s="211" t="s">
        <v>2876</v>
      </c>
      <c r="D508" s="214">
        <v>44407</v>
      </c>
      <c r="E508" s="211" t="s">
        <v>2868</v>
      </c>
      <c r="F508" s="211" t="s">
        <v>2877</v>
      </c>
      <c r="G508" s="210" t="s">
        <v>2353</v>
      </c>
      <c r="H508" s="211">
        <v>60</v>
      </c>
      <c r="I508" s="211"/>
      <c r="J508" s="211"/>
      <c r="K508" s="211"/>
      <c r="L508" s="229"/>
    </row>
    <row r="509" spans="1:12" ht="30.75" customHeight="1" thickBot="1">
      <c r="A509" s="210">
        <v>5</v>
      </c>
      <c r="B509" s="211" t="s">
        <v>2878</v>
      </c>
      <c r="C509" s="211" t="s">
        <v>2879</v>
      </c>
      <c r="D509" s="214">
        <v>44433</v>
      </c>
      <c r="E509" s="211" t="s">
        <v>2868</v>
      </c>
      <c r="F509" s="211" t="s">
        <v>2880</v>
      </c>
      <c r="G509" s="210" t="s">
        <v>2881</v>
      </c>
      <c r="H509" s="211">
        <v>25</v>
      </c>
      <c r="I509" s="211"/>
      <c r="J509" s="211"/>
      <c r="K509" s="211"/>
      <c r="L509" s="229"/>
    </row>
    <row r="510" spans="1:12" ht="30.75" customHeight="1" thickBot="1">
      <c r="A510" s="210">
        <v>6</v>
      </c>
      <c r="B510" s="211" t="s">
        <v>2423</v>
      </c>
      <c r="C510" s="211" t="s">
        <v>2882</v>
      </c>
      <c r="D510" s="214">
        <v>44438</v>
      </c>
      <c r="E510" s="211" t="s">
        <v>2868</v>
      </c>
      <c r="F510" s="211" t="s">
        <v>2883</v>
      </c>
      <c r="G510" s="210" t="s">
        <v>2353</v>
      </c>
      <c r="H510" s="211">
        <v>70</v>
      </c>
      <c r="I510" s="211"/>
      <c r="J510" s="211"/>
      <c r="K510" s="211"/>
      <c r="L510" s="229"/>
    </row>
    <row r="511" spans="1:12" ht="30.75" customHeight="1" thickBot="1">
      <c r="A511" s="210">
        <v>7</v>
      </c>
      <c r="B511" s="211" t="s">
        <v>2884</v>
      </c>
      <c r="C511" s="211" t="s">
        <v>2885</v>
      </c>
      <c r="D511" s="214">
        <v>44516</v>
      </c>
      <c r="E511" s="211" t="s">
        <v>2868</v>
      </c>
      <c r="F511" s="211" t="s">
        <v>2886</v>
      </c>
      <c r="G511" s="210" t="s">
        <v>2353</v>
      </c>
      <c r="H511" s="211">
        <v>100</v>
      </c>
      <c r="I511" s="211"/>
      <c r="J511" s="211"/>
      <c r="K511" s="211"/>
      <c r="L511" s="229"/>
    </row>
    <row r="512" spans="1:12" ht="30.6" customHeight="1" thickBot="1">
      <c r="A512" s="210">
        <v>8</v>
      </c>
      <c r="B512" s="211" t="s">
        <v>2887</v>
      </c>
      <c r="C512" s="211" t="s">
        <v>2888</v>
      </c>
      <c r="D512" s="214">
        <v>44657</v>
      </c>
      <c r="E512" s="211" t="s">
        <v>2868</v>
      </c>
      <c r="F512" s="211" t="s">
        <v>2889</v>
      </c>
      <c r="G512" s="210" t="s">
        <v>1367</v>
      </c>
      <c r="H512" s="211">
        <v>80</v>
      </c>
      <c r="I512" s="211"/>
      <c r="J512" s="211"/>
      <c r="K512" s="211"/>
      <c r="L512" s="229"/>
    </row>
    <row r="513" spans="1:12" ht="30.75" customHeight="1" thickBot="1">
      <c r="A513" s="210">
        <v>9</v>
      </c>
      <c r="B513" s="211" t="s">
        <v>2637</v>
      </c>
      <c r="C513" s="211" t="s">
        <v>2890</v>
      </c>
      <c r="D513" s="214">
        <v>44707</v>
      </c>
      <c r="E513" s="211" t="s">
        <v>2868</v>
      </c>
      <c r="F513" s="211" t="s">
        <v>2891</v>
      </c>
      <c r="G513" s="210" t="s">
        <v>2353</v>
      </c>
      <c r="H513" s="211">
        <v>50</v>
      </c>
      <c r="I513" s="211"/>
      <c r="J513" s="211"/>
      <c r="K513" s="211"/>
      <c r="L513" s="229"/>
    </row>
    <row r="514" spans="1:12" ht="48.75" customHeight="1" thickBot="1">
      <c r="A514" s="210">
        <v>10</v>
      </c>
      <c r="B514" s="211" t="s">
        <v>2892</v>
      </c>
      <c r="C514" s="211" t="s">
        <v>2893</v>
      </c>
      <c r="D514" s="214">
        <v>44726</v>
      </c>
      <c r="E514" s="211" t="s">
        <v>2868</v>
      </c>
      <c r="F514" s="211" t="s">
        <v>2894</v>
      </c>
      <c r="G514" s="210" t="s">
        <v>860</v>
      </c>
      <c r="H514" s="211">
        <v>100</v>
      </c>
      <c r="I514" s="211"/>
      <c r="J514" s="211"/>
      <c r="K514" s="211"/>
      <c r="L514" s="229"/>
    </row>
    <row r="515" spans="1:12" ht="30.75" customHeight="1" thickBot="1">
      <c r="A515" s="210">
        <v>11</v>
      </c>
      <c r="B515" s="211" t="s">
        <v>2657</v>
      </c>
      <c r="C515" s="211" t="s">
        <v>2895</v>
      </c>
      <c r="D515" s="214">
        <v>44775</v>
      </c>
      <c r="E515" s="211" t="s">
        <v>2896</v>
      </c>
      <c r="F515" s="211" t="s">
        <v>2897</v>
      </c>
      <c r="G515" s="210" t="s">
        <v>2353</v>
      </c>
      <c r="H515" s="211">
        <v>100</v>
      </c>
      <c r="I515" s="211"/>
      <c r="J515" s="211"/>
      <c r="K515" s="211"/>
      <c r="L515" s="229"/>
    </row>
    <row r="516" spans="1:12" ht="65.25" customHeight="1" thickBot="1">
      <c r="A516" s="229"/>
      <c r="B516" s="225" t="s">
        <v>2898</v>
      </c>
      <c r="C516" s="231"/>
      <c r="D516" s="231"/>
      <c r="E516" s="229"/>
      <c r="G516" s="231"/>
      <c r="H516" s="229"/>
      <c r="I516" s="231"/>
    </row>
    <row r="517" spans="1:12" ht="33" customHeight="1" thickBot="1">
      <c r="A517" s="205" t="s">
        <v>1343</v>
      </c>
      <c r="B517" s="206" t="s">
        <v>1344</v>
      </c>
      <c r="C517" s="206" t="s">
        <v>2899</v>
      </c>
      <c r="D517" s="206" t="s">
        <v>2900</v>
      </c>
      <c r="E517" s="213" t="s">
        <v>2901</v>
      </c>
      <c r="F517" s="206" t="s">
        <v>1347</v>
      </c>
      <c r="G517" s="205" t="s">
        <v>1348</v>
      </c>
      <c r="H517" s="206" t="s">
        <v>1350</v>
      </c>
      <c r="I517" s="206" t="s">
        <v>2902</v>
      </c>
      <c r="J517" s="206" t="s">
        <v>824</v>
      </c>
      <c r="K517" s="206"/>
      <c r="L517" s="205"/>
    </row>
    <row r="518" spans="1:12" ht="28.2" thickBot="1">
      <c r="A518" s="210">
        <v>1</v>
      </c>
      <c r="B518" s="211" t="s">
        <v>2903</v>
      </c>
      <c r="C518" s="211" t="s">
        <v>2904</v>
      </c>
      <c r="D518" s="211" t="s">
        <v>2905</v>
      </c>
      <c r="E518" s="214">
        <v>38420</v>
      </c>
      <c r="F518" s="211" t="s">
        <v>2906</v>
      </c>
      <c r="G518" s="210" t="s">
        <v>2907</v>
      </c>
      <c r="H518" s="211">
        <v>4</v>
      </c>
      <c r="I518" s="211" t="s">
        <v>2908</v>
      </c>
      <c r="J518" s="211"/>
      <c r="K518" s="211"/>
      <c r="L518" s="210"/>
    </row>
    <row r="519" spans="1:12" ht="28.2" thickBot="1">
      <c r="A519" s="210">
        <v>2</v>
      </c>
      <c r="B519" s="211" t="s">
        <v>2909</v>
      </c>
      <c r="C519" s="211" t="s">
        <v>2910</v>
      </c>
      <c r="D519" s="211" t="s">
        <v>2911</v>
      </c>
      <c r="E519" s="214">
        <v>38624</v>
      </c>
      <c r="F519" s="211" t="s">
        <v>2868</v>
      </c>
      <c r="G519" s="210" t="s">
        <v>2912</v>
      </c>
      <c r="H519" s="211">
        <v>117</v>
      </c>
      <c r="I519" s="211" t="s">
        <v>2913</v>
      </c>
      <c r="J519" s="211">
        <v>117</v>
      </c>
      <c r="K519" s="211"/>
      <c r="L519" s="210"/>
    </row>
    <row r="520" spans="1:12" ht="28.2" thickBot="1">
      <c r="A520" s="210">
        <v>3</v>
      </c>
      <c r="B520" s="211" t="s">
        <v>2903</v>
      </c>
      <c r="C520" s="211" t="s">
        <v>2914</v>
      </c>
      <c r="D520" s="211" t="s">
        <v>2915</v>
      </c>
      <c r="E520" s="214">
        <v>38657</v>
      </c>
      <c r="F520" s="211" t="s">
        <v>2916</v>
      </c>
      <c r="G520" s="210" t="s">
        <v>2917</v>
      </c>
      <c r="H520" s="211">
        <v>13</v>
      </c>
      <c r="I520" s="211" t="s">
        <v>2918</v>
      </c>
      <c r="J520" s="211"/>
      <c r="K520" s="211"/>
      <c r="L520" s="210"/>
    </row>
    <row r="521" spans="1:12" ht="51" customHeight="1" thickBot="1">
      <c r="A521" s="210">
        <v>4</v>
      </c>
      <c r="B521" s="211" t="s">
        <v>2903</v>
      </c>
      <c r="C521" s="211" t="s">
        <v>2919</v>
      </c>
      <c r="D521" s="211" t="s">
        <v>2920</v>
      </c>
      <c r="E521" s="214">
        <v>38657</v>
      </c>
      <c r="F521" s="211" t="s">
        <v>2921</v>
      </c>
      <c r="G521" s="210" t="s">
        <v>2922</v>
      </c>
      <c r="H521" s="211">
        <v>63</v>
      </c>
      <c r="I521" s="211" t="s">
        <v>2923</v>
      </c>
      <c r="J521" s="211"/>
      <c r="K521" s="211" t="s">
        <v>2924</v>
      </c>
      <c r="L521" s="210"/>
    </row>
    <row r="522" spans="1:12" ht="28.2" thickBot="1">
      <c r="A522" s="210">
        <v>5</v>
      </c>
      <c r="B522" s="211" t="s">
        <v>2925</v>
      </c>
      <c r="C522" s="211" t="s">
        <v>2926</v>
      </c>
      <c r="D522" s="211" t="s">
        <v>2927</v>
      </c>
      <c r="E522" s="214">
        <v>38659</v>
      </c>
      <c r="F522" s="211" t="s">
        <v>2906</v>
      </c>
      <c r="G522" s="210" t="s">
        <v>2928</v>
      </c>
      <c r="H522" s="211">
        <v>2</v>
      </c>
      <c r="I522" s="211" t="s">
        <v>2929</v>
      </c>
      <c r="J522" s="211"/>
      <c r="K522" s="211"/>
      <c r="L522" s="210"/>
    </row>
    <row r="523" spans="1:12" ht="28.2" thickBot="1">
      <c r="A523" s="210">
        <v>6</v>
      </c>
      <c r="B523" s="211" t="s">
        <v>2930</v>
      </c>
      <c r="C523" s="211" t="s">
        <v>2931</v>
      </c>
      <c r="D523" s="211" t="s">
        <v>2932</v>
      </c>
      <c r="E523" s="214">
        <v>39065</v>
      </c>
      <c r="F523" s="211" t="s">
        <v>2906</v>
      </c>
      <c r="G523" s="210" t="s">
        <v>2933</v>
      </c>
      <c r="H523" s="211">
        <v>3.5</v>
      </c>
      <c r="I523" s="211" t="s">
        <v>2934</v>
      </c>
      <c r="J523" s="211">
        <v>3.5</v>
      </c>
      <c r="K523" s="211"/>
      <c r="L523" s="210"/>
    </row>
    <row r="524" spans="1:12" ht="28.2" thickBot="1">
      <c r="A524" s="210">
        <v>7</v>
      </c>
      <c r="B524" s="211" t="s">
        <v>2935</v>
      </c>
      <c r="C524" s="211" t="s">
        <v>2936</v>
      </c>
      <c r="D524" s="211" t="s">
        <v>2937</v>
      </c>
      <c r="E524" s="214">
        <v>39601</v>
      </c>
      <c r="F524" s="211" t="s">
        <v>2906</v>
      </c>
      <c r="G524" s="210" t="s">
        <v>2938</v>
      </c>
      <c r="H524" s="211">
        <v>1</v>
      </c>
      <c r="I524" s="211" t="s">
        <v>2929</v>
      </c>
      <c r="J524" s="211"/>
      <c r="K524" s="211"/>
      <c r="L524" s="210"/>
    </row>
    <row r="525" spans="1:12" ht="28.2" thickBot="1">
      <c r="A525" s="210">
        <v>8</v>
      </c>
      <c r="B525" s="211" t="s">
        <v>2939</v>
      </c>
      <c r="C525" s="211" t="s">
        <v>2940</v>
      </c>
      <c r="D525" s="211" t="s">
        <v>2941</v>
      </c>
      <c r="E525" s="214">
        <v>39737</v>
      </c>
      <c r="F525" s="211" t="s">
        <v>2906</v>
      </c>
      <c r="G525" s="210" t="s">
        <v>2942</v>
      </c>
      <c r="H525" s="211">
        <v>3</v>
      </c>
      <c r="I525" s="211" t="s">
        <v>2943</v>
      </c>
      <c r="J525" s="211">
        <v>3</v>
      </c>
      <c r="K525" s="211"/>
      <c r="L525" s="210"/>
    </row>
    <row r="526" spans="1:12" ht="69.599999999999994" thickBot="1">
      <c r="A526" s="210">
        <v>9</v>
      </c>
      <c r="B526" s="211" t="s">
        <v>2944</v>
      </c>
      <c r="C526" s="211" t="s">
        <v>2945</v>
      </c>
      <c r="D526" s="211" t="s">
        <v>2946</v>
      </c>
      <c r="E526" s="214">
        <v>40070</v>
      </c>
      <c r="F526" s="211" t="s">
        <v>2906</v>
      </c>
      <c r="G526" s="210" t="s">
        <v>2947</v>
      </c>
      <c r="H526" s="211">
        <v>4.5999999999999996</v>
      </c>
      <c r="I526" s="211" t="s">
        <v>2948</v>
      </c>
      <c r="J526" s="211">
        <v>4.5999999999999996</v>
      </c>
      <c r="K526" s="211" t="s">
        <v>2949</v>
      </c>
      <c r="L526" s="210"/>
    </row>
    <row r="527" spans="1:12" ht="28.2" thickBot="1">
      <c r="A527" s="210">
        <v>10</v>
      </c>
      <c r="B527" s="211" t="s">
        <v>2950</v>
      </c>
      <c r="C527" s="211" t="s">
        <v>2951</v>
      </c>
      <c r="D527" s="211" t="s">
        <v>2952</v>
      </c>
      <c r="E527" s="214">
        <v>40149</v>
      </c>
      <c r="F527" s="211" t="s">
        <v>2906</v>
      </c>
      <c r="G527" s="210" t="s">
        <v>2953</v>
      </c>
      <c r="H527" s="211">
        <v>10</v>
      </c>
      <c r="I527" s="211" t="s">
        <v>2954</v>
      </c>
      <c r="J527" s="211"/>
      <c r="K527" s="211" t="s">
        <v>2955</v>
      </c>
      <c r="L527" s="210"/>
    </row>
    <row r="528" spans="1:12" ht="55.8" thickBot="1">
      <c r="A528" s="210">
        <v>11</v>
      </c>
      <c r="B528" s="211" t="s">
        <v>2956</v>
      </c>
      <c r="C528" s="211" t="s">
        <v>2957</v>
      </c>
      <c r="D528" s="211" t="s">
        <v>2958</v>
      </c>
      <c r="E528" s="214">
        <v>40259</v>
      </c>
      <c r="F528" s="211" t="s">
        <v>2868</v>
      </c>
      <c r="G528" s="210" t="s">
        <v>2959</v>
      </c>
      <c r="H528" s="211">
        <v>138</v>
      </c>
      <c r="I528" s="211"/>
      <c r="J528" s="211" t="s">
        <v>2960</v>
      </c>
      <c r="K528" s="211" t="s">
        <v>2961</v>
      </c>
      <c r="L528" s="210"/>
    </row>
    <row r="529" spans="1:12" ht="28.2" thickBot="1">
      <c r="A529" s="210">
        <v>12</v>
      </c>
      <c r="B529" s="211" t="s">
        <v>2962</v>
      </c>
      <c r="C529" s="211" t="s">
        <v>2963</v>
      </c>
      <c r="D529" s="211" t="s">
        <v>2964</v>
      </c>
      <c r="E529" s="214">
        <v>40603</v>
      </c>
      <c r="F529" s="211" t="s">
        <v>2906</v>
      </c>
      <c r="G529" s="210" t="s">
        <v>2965</v>
      </c>
      <c r="H529" s="211">
        <v>3.74</v>
      </c>
      <c r="I529" s="211" t="s">
        <v>2966</v>
      </c>
      <c r="J529" s="211">
        <v>3.74</v>
      </c>
      <c r="K529" s="211"/>
      <c r="L529" s="210"/>
    </row>
    <row r="530" spans="1:12" ht="42" thickBot="1">
      <c r="A530" s="210">
        <v>13</v>
      </c>
      <c r="B530" s="211" t="s">
        <v>2967</v>
      </c>
      <c r="C530" s="211" t="s">
        <v>2968</v>
      </c>
      <c r="D530" s="211" t="s">
        <v>2969</v>
      </c>
      <c r="E530" s="214">
        <v>40627</v>
      </c>
      <c r="F530" s="211" t="s">
        <v>2868</v>
      </c>
      <c r="G530" s="210" t="s">
        <v>2970</v>
      </c>
      <c r="H530" s="211">
        <v>167</v>
      </c>
      <c r="I530" s="211" t="s">
        <v>2971</v>
      </c>
      <c r="J530" s="211">
        <v>167</v>
      </c>
      <c r="K530" s="211" t="s">
        <v>2972</v>
      </c>
      <c r="L530" s="210"/>
    </row>
    <row r="531" spans="1:12" ht="28.2" thickBot="1">
      <c r="A531" s="210">
        <v>14</v>
      </c>
      <c r="B531" s="211" t="s">
        <v>2973</v>
      </c>
      <c r="C531" s="211" t="s">
        <v>2974</v>
      </c>
      <c r="D531" s="211" t="s">
        <v>2975</v>
      </c>
      <c r="E531" s="214">
        <v>40266</v>
      </c>
      <c r="F531" s="211" t="s">
        <v>2906</v>
      </c>
      <c r="G531" s="210" t="s">
        <v>2976</v>
      </c>
      <c r="H531" s="211">
        <v>8.5</v>
      </c>
      <c r="I531" s="211"/>
      <c r="J531" s="211"/>
      <c r="K531" s="211"/>
      <c r="L531" s="210"/>
    </row>
    <row r="532" spans="1:12" ht="28.2" thickBot="1">
      <c r="A532" s="210">
        <v>15</v>
      </c>
      <c r="B532" s="211" t="s">
        <v>2977</v>
      </c>
      <c r="C532" s="211" t="s">
        <v>2968</v>
      </c>
      <c r="D532" s="211" t="s">
        <v>2978</v>
      </c>
      <c r="E532" s="214">
        <v>40442</v>
      </c>
      <c r="F532" s="211" t="s">
        <v>2906</v>
      </c>
      <c r="G532" s="210" t="s">
        <v>2979</v>
      </c>
      <c r="H532" s="211">
        <v>18</v>
      </c>
      <c r="I532" s="211" t="s">
        <v>2929</v>
      </c>
      <c r="J532" s="211"/>
      <c r="K532" s="211"/>
      <c r="L532" s="210"/>
    </row>
    <row r="533" spans="1:12" ht="42" thickBot="1">
      <c r="A533" s="210">
        <v>16</v>
      </c>
      <c r="B533" s="211" t="s">
        <v>2980</v>
      </c>
      <c r="C533" s="211" t="s">
        <v>2981</v>
      </c>
      <c r="D533" s="211" t="s">
        <v>2982</v>
      </c>
      <c r="E533" s="214">
        <v>40800</v>
      </c>
      <c r="F533" s="211" t="s">
        <v>2906</v>
      </c>
      <c r="G533" s="210" t="s">
        <v>2983</v>
      </c>
      <c r="H533" s="211">
        <v>10</v>
      </c>
      <c r="I533" s="211" t="s">
        <v>2984</v>
      </c>
      <c r="J533" s="211" t="s">
        <v>2929</v>
      </c>
      <c r="K533" s="211"/>
      <c r="L533" s="210"/>
    </row>
    <row r="534" spans="1:12" ht="69.599999999999994" thickBot="1">
      <c r="A534" s="210">
        <v>17</v>
      </c>
      <c r="B534" s="211" t="s">
        <v>2985</v>
      </c>
      <c r="C534" s="211" t="s">
        <v>2986</v>
      </c>
      <c r="D534" s="211" t="s">
        <v>2987</v>
      </c>
      <c r="E534" s="214">
        <v>41059</v>
      </c>
      <c r="F534" s="211" t="s">
        <v>2906</v>
      </c>
      <c r="G534" s="210" t="s">
        <v>2988</v>
      </c>
      <c r="H534" s="211">
        <v>7</v>
      </c>
      <c r="I534" s="211" t="s">
        <v>2989</v>
      </c>
      <c r="J534" s="211" t="s">
        <v>2989</v>
      </c>
      <c r="K534" s="211"/>
      <c r="L534" s="210"/>
    </row>
    <row r="535" spans="1:12" ht="28.2" thickBot="1">
      <c r="A535" s="210">
        <v>18</v>
      </c>
      <c r="B535" s="211" t="s">
        <v>2990</v>
      </c>
      <c r="C535" s="211" t="s">
        <v>2991</v>
      </c>
      <c r="D535" s="211">
        <v>1535</v>
      </c>
      <c r="E535" s="214">
        <v>41074</v>
      </c>
      <c r="F535" s="211" t="s">
        <v>2906</v>
      </c>
      <c r="G535" s="210" t="s">
        <v>2992</v>
      </c>
      <c r="H535" s="211">
        <v>10.63</v>
      </c>
      <c r="I535" s="211"/>
      <c r="J535" s="211"/>
      <c r="K535" s="211"/>
      <c r="L535" s="210"/>
    </row>
    <row r="536" spans="1:12" ht="28.2" thickBot="1">
      <c r="A536" s="210">
        <v>19</v>
      </c>
      <c r="B536" s="211" t="s">
        <v>2993</v>
      </c>
      <c r="C536" s="211" t="s">
        <v>2994</v>
      </c>
      <c r="D536" s="211">
        <v>1798</v>
      </c>
      <c r="E536" s="214">
        <v>41092</v>
      </c>
      <c r="F536" s="211" t="s">
        <v>2906</v>
      </c>
      <c r="G536" s="210" t="s">
        <v>2995</v>
      </c>
      <c r="H536" s="211">
        <v>0.34</v>
      </c>
      <c r="I536" s="211"/>
      <c r="J536" s="211"/>
      <c r="K536" s="211"/>
      <c r="L536" s="210"/>
    </row>
    <row r="537" spans="1:12" ht="14.4" thickBot="1">
      <c r="A537" s="210">
        <v>20</v>
      </c>
      <c r="B537" s="211" t="s">
        <v>2967</v>
      </c>
      <c r="C537" s="211" t="s">
        <v>2996</v>
      </c>
      <c r="D537" s="211">
        <v>1846</v>
      </c>
      <c r="E537" s="214">
        <v>41096</v>
      </c>
      <c r="F537" s="211" t="s">
        <v>2868</v>
      </c>
      <c r="G537" s="210" t="s">
        <v>2997</v>
      </c>
      <c r="H537" s="211">
        <v>432</v>
      </c>
      <c r="I537" s="211" t="s">
        <v>1359</v>
      </c>
      <c r="J537" s="211"/>
      <c r="K537" s="211"/>
      <c r="L537" s="210"/>
    </row>
    <row r="538" spans="1:12" ht="28.2" thickBot="1">
      <c r="A538" s="210">
        <v>21</v>
      </c>
      <c r="B538" s="211" t="s">
        <v>2998</v>
      </c>
      <c r="C538" s="211" t="s">
        <v>2999</v>
      </c>
      <c r="D538" s="211" t="s">
        <v>3000</v>
      </c>
      <c r="E538" s="214">
        <v>41187</v>
      </c>
      <c r="F538" s="211" t="s">
        <v>2868</v>
      </c>
      <c r="G538" s="210" t="s">
        <v>3001</v>
      </c>
      <c r="H538" s="211">
        <v>185</v>
      </c>
      <c r="I538" s="211" t="s">
        <v>1359</v>
      </c>
      <c r="J538" s="211"/>
      <c r="K538" s="211"/>
      <c r="L538" s="210"/>
    </row>
    <row r="539" spans="1:12" s="218" customFormat="1" ht="42" thickBot="1">
      <c r="A539" s="210">
        <v>22</v>
      </c>
      <c r="B539" s="211" t="s">
        <v>3002</v>
      </c>
      <c r="C539" s="211" t="s">
        <v>3003</v>
      </c>
      <c r="D539" s="211" t="s">
        <v>3004</v>
      </c>
      <c r="E539" s="214">
        <v>41401</v>
      </c>
      <c r="F539" s="211" t="s">
        <v>2906</v>
      </c>
      <c r="G539" s="210" t="s">
        <v>3005</v>
      </c>
      <c r="H539" s="211">
        <v>5</v>
      </c>
      <c r="I539" s="211" t="s">
        <v>1359</v>
      </c>
      <c r="J539" s="211"/>
      <c r="K539" s="211" t="s">
        <v>3006</v>
      </c>
      <c r="L539" s="210"/>
    </row>
    <row r="540" spans="1:12" s="218" customFormat="1" ht="42" thickBot="1">
      <c r="A540" s="210">
        <v>23</v>
      </c>
      <c r="B540" s="211" t="s">
        <v>3007</v>
      </c>
      <c r="C540" s="211" t="s">
        <v>3008</v>
      </c>
      <c r="D540" s="211" t="s">
        <v>3009</v>
      </c>
      <c r="E540" s="214">
        <v>41514</v>
      </c>
      <c r="F540" s="211" t="s">
        <v>2868</v>
      </c>
      <c r="G540" s="210" t="s">
        <v>2995</v>
      </c>
      <c r="H540" s="211">
        <v>10</v>
      </c>
      <c r="I540" s="211" t="s">
        <v>1359</v>
      </c>
      <c r="J540" s="211"/>
      <c r="K540" s="211" t="s">
        <v>3010</v>
      </c>
      <c r="L540" s="210"/>
    </row>
    <row r="541" spans="1:12" s="218" customFormat="1" ht="42" thickBot="1">
      <c r="A541" s="210">
        <v>24</v>
      </c>
      <c r="B541" s="211" t="s">
        <v>3007</v>
      </c>
      <c r="C541" s="211" t="s">
        <v>3011</v>
      </c>
      <c r="D541" s="211" t="s">
        <v>3012</v>
      </c>
      <c r="E541" s="214">
        <v>41514</v>
      </c>
      <c r="F541" s="211" t="s">
        <v>2906</v>
      </c>
      <c r="G541" s="210" t="s">
        <v>3013</v>
      </c>
      <c r="H541" s="211">
        <v>10</v>
      </c>
      <c r="I541" s="211" t="s">
        <v>1359</v>
      </c>
      <c r="J541" s="211"/>
      <c r="K541" s="211" t="s">
        <v>3014</v>
      </c>
      <c r="L541" s="210"/>
    </row>
    <row r="542" spans="1:12" s="218" customFormat="1" ht="28.2" thickBot="1">
      <c r="A542" s="210">
        <v>25</v>
      </c>
      <c r="B542" s="211" t="s">
        <v>3015</v>
      </c>
      <c r="C542" s="211" t="s">
        <v>3016</v>
      </c>
      <c r="D542" s="211" t="s">
        <v>3017</v>
      </c>
      <c r="E542" s="214">
        <v>41807</v>
      </c>
      <c r="F542" s="211" t="s">
        <v>2906</v>
      </c>
      <c r="G542" s="210" t="s">
        <v>3018</v>
      </c>
      <c r="H542" s="211">
        <v>3</v>
      </c>
      <c r="I542" s="211"/>
      <c r="J542" s="211"/>
      <c r="K542" s="211"/>
      <c r="L542" s="210"/>
    </row>
    <row r="543" spans="1:12" s="218" customFormat="1" ht="24.75" customHeight="1" thickBot="1">
      <c r="A543" s="210">
        <v>26</v>
      </c>
      <c r="B543" s="211" t="s">
        <v>3019</v>
      </c>
      <c r="C543" s="211" t="s">
        <v>3020</v>
      </c>
      <c r="D543" s="211" t="s">
        <v>3021</v>
      </c>
      <c r="E543" s="214">
        <v>41927</v>
      </c>
      <c r="F543" s="211" t="s">
        <v>2906</v>
      </c>
      <c r="G543" s="210" t="s">
        <v>945</v>
      </c>
      <c r="H543" s="211">
        <v>20</v>
      </c>
      <c r="I543" s="211"/>
      <c r="J543" s="211"/>
      <c r="K543" s="211"/>
      <c r="L543" s="210"/>
    </row>
    <row r="544" spans="1:12" s="218" customFormat="1" ht="42" thickBot="1">
      <c r="A544" s="210">
        <v>27</v>
      </c>
      <c r="B544" s="211" t="s">
        <v>2884</v>
      </c>
      <c r="C544" s="211" t="s">
        <v>3022</v>
      </c>
      <c r="D544" s="211" t="s">
        <v>3023</v>
      </c>
      <c r="E544" s="214">
        <v>42242</v>
      </c>
      <c r="F544" s="211" t="s">
        <v>2906</v>
      </c>
      <c r="G544" s="210" t="s">
        <v>3024</v>
      </c>
      <c r="H544" s="211">
        <v>6</v>
      </c>
      <c r="I544" s="211"/>
      <c r="J544" s="211"/>
      <c r="K544" s="211" t="s">
        <v>3025</v>
      </c>
      <c r="L544" s="210"/>
    </row>
    <row r="545" spans="1:12" s="218" customFormat="1" ht="28.2" thickBot="1">
      <c r="A545" s="210">
        <v>28</v>
      </c>
      <c r="B545" s="211" t="s">
        <v>3026</v>
      </c>
      <c r="C545" s="211" t="s">
        <v>3027</v>
      </c>
      <c r="D545" s="211" t="s">
        <v>3028</v>
      </c>
      <c r="E545" s="214">
        <v>42264</v>
      </c>
      <c r="F545" s="211" t="s">
        <v>2906</v>
      </c>
      <c r="G545" s="210" t="s">
        <v>945</v>
      </c>
      <c r="H545" s="211">
        <v>6</v>
      </c>
      <c r="I545" s="211"/>
      <c r="J545" s="211"/>
      <c r="K545" s="211"/>
      <c r="L545" s="210"/>
    </row>
    <row r="546" spans="1:12" s="218" customFormat="1" ht="14.4" thickBot="1">
      <c r="A546" s="210">
        <v>29</v>
      </c>
      <c r="B546" s="211" t="s">
        <v>3029</v>
      </c>
      <c r="C546" s="211" t="s">
        <v>3030</v>
      </c>
      <c r="D546" s="211" t="s">
        <v>3031</v>
      </c>
      <c r="E546" s="214">
        <v>42489</v>
      </c>
      <c r="F546" s="211" t="s">
        <v>2906</v>
      </c>
      <c r="G546" s="210" t="s">
        <v>1367</v>
      </c>
      <c r="H546" s="211">
        <v>10</v>
      </c>
      <c r="I546" s="211"/>
      <c r="J546" s="211"/>
      <c r="K546" s="211"/>
      <c r="L546" s="210"/>
    </row>
    <row r="547" spans="1:12" s="218" customFormat="1" ht="14.4" thickBot="1">
      <c r="A547" s="210">
        <v>30</v>
      </c>
      <c r="B547" s="211" t="s">
        <v>3032</v>
      </c>
      <c r="C547" s="211" t="s">
        <v>3033</v>
      </c>
      <c r="D547" s="211" t="s">
        <v>3034</v>
      </c>
      <c r="E547" s="214">
        <v>42558</v>
      </c>
      <c r="F547" s="211" t="s">
        <v>2906</v>
      </c>
      <c r="G547" s="210" t="s">
        <v>3035</v>
      </c>
      <c r="H547" s="211">
        <v>10</v>
      </c>
      <c r="I547" s="211"/>
      <c r="J547" s="211"/>
      <c r="K547" s="211"/>
      <c r="L547" s="210"/>
    </row>
    <row r="548" spans="1:12" s="218" customFormat="1" ht="42" thickBot="1">
      <c r="A548" s="210">
        <v>31</v>
      </c>
      <c r="B548" s="211" t="s">
        <v>3036</v>
      </c>
      <c r="C548" s="211" t="s">
        <v>3037</v>
      </c>
      <c r="D548" s="211" t="s">
        <v>3038</v>
      </c>
      <c r="E548" s="214">
        <v>42606</v>
      </c>
      <c r="F548" s="211" t="s">
        <v>2906</v>
      </c>
      <c r="G548" s="210" t="s">
        <v>3039</v>
      </c>
      <c r="H548" s="211">
        <v>10</v>
      </c>
      <c r="I548" s="211"/>
      <c r="J548" s="211"/>
      <c r="K548" s="211" t="s">
        <v>3040</v>
      </c>
      <c r="L548" s="210"/>
    </row>
    <row r="549" spans="1:12" s="218" customFormat="1" ht="25.5" customHeight="1" thickBot="1">
      <c r="A549" s="210">
        <v>32</v>
      </c>
      <c r="B549" s="211" t="s">
        <v>2314</v>
      </c>
      <c r="C549" s="211" t="s">
        <v>3041</v>
      </c>
      <c r="D549" s="211" t="s">
        <v>3042</v>
      </c>
      <c r="E549" s="214">
        <v>42629</v>
      </c>
      <c r="F549" s="211" t="s">
        <v>2906</v>
      </c>
      <c r="G549" s="210" t="s">
        <v>3043</v>
      </c>
      <c r="H549" s="211">
        <v>10</v>
      </c>
      <c r="I549" s="211"/>
      <c r="J549" s="211"/>
      <c r="K549" s="211"/>
      <c r="L549" s="210"/>
    </row>
    <row r="550" spans="1:12" s="218" customFormat="1" ht="48" customHeight="1" thickBot="1">
      <c r="A550" s="210">
        <v>33</v>
      </c>
      <c r="B550" s="211" t="s">
        <v>3044</v>
      </c>
      <c r="C550" s="211" t="s">
        <v>3045</v>
      </c>
      <c r="D550" s="211" t="s">
        <v>3046</v>
      </c>
      <c r="E550" s="214">
        <v>42629</v>
      </c>
      <c r="F550" s="211" t="s">
        <v>2906</v>
      </c>
      <c r="G550" s="210" t="s">
        <v>3047</v>
      </c>
      <c r="H550" s="211">
        <v>10</v>
      </c>
      <c r="I550" s="211"/>
      <c r="J550" s="211"/>
      <c r="K550" s="211"/>
      <c r="L550" s="210"/>
    </row>
    <row r="551" spans="1:12" s="218" customFormat="1" ht="55.5" customHeight="1" thickBot="1">
      <c r="A551" s="210">
        <v>34</v>
      </c>
      <c r="B551" s="211" t="s">
        <v>3048</v>
      </c>
      <c r="C551" s="211" t="s">
        <v>3049</v>
      </c>
      <c r="D551" s="211" t="s">
        <v>3050</v>
      </c>
      <c r="E551" s="214">
        <v>42675</v>
      </c>
      <c r="F551" s="211" t="s">
        <v>2906</v>
      </c>
      <c r="G551" s="210" t="s">
        <v>3051</v>
      </c>
      <c r="H551" s="211">
        <v>10</v>
      </c>
      <c r="I551" s="211"/>
      <c r="J551" s="211"/>
      <c r="K551" s="211"/>
      <c r="L551" s="210"/>
    </row>
    <row r="552" spans="1:12" s="218" customFormat="1" ht="48" customHeight="1" thickBot="1">
      <c r="A552" s="210">
        <v>35</v>
      </c>
      <c r="B552" s="211" t="s">
        <v>3044</v>
      </c>
      <c r="C552" s="211" t="s">
        <v>3052</v>
      </c>
      <c r="D552" s="211" t="s">
        <v>3053</v>
      </c>
      <c r="E552" s="214">
        <v>42720</v>
      </c>
      <c r="F552" s="211" t="s">
        <v>2906</v>
      </c>
      <c r="G552" s="210" t="s">
        <v>3054</v>
      </c>
      <c r="H552" s="211">
        <v>10</v>
      </c>
      <c r="I552" s="211"/>
      <c r="J552" s="211"/>
      <c r="K552" s="211"/>
      <c r="L552" s="210"/>
    </row>
    <row r="553" spans="1:12" s="218" customFormat="1" ht="39" customHeight="1" thickBot="1">
      <c r="A553" s="210">
        <v>36</v>
      </c>
      <c r="B553" s="211" t="s">
        <v>3055</v>
      </c>
      <c r="C553" s="211" t="s">
        <v>3056</v>
      </c>
      <c r="D553" s="211" t="s">
        <v>3057</v>
      </c>
      <c r="E553" s="214">
        <v>42732</v>
      </c>
      <c r="F553" s="211" t="s">
        <v>2906</v>
      </c>
      <c r="G553" s="210" t="s">
        <v>2907</v>
      </c>
      <c r="H553" s="211">
        <v>1.33</v>
      </c>
      <c r="I553" s="211"/>
      <c r="J553" s="211"/>
      <c r="K553" s="211"/>
      <c r="L553" s="210"/>
    </row>
    <row r="554" spans="1:12" s="218" customFormat="1" ht="39" customHeight="1" thickBot="1">
      <c r="A554" s="210">
        <v>37</v>
      </c>
      <c r="B554" s="211" t="s">
        <v>2314</v>
      </c>
      <c r="C554" s="211" t="s">
        <v>3058</v>
      </c>
      <c r="D554" s="211" t="s">
        <v>3059</v>
      </c>
      <c r="E554" s="214">
        <v>42915</v>
      </c>
      <c r="F554" s="211" t="s">
        <v>2906</v>
      </c>
      <c r="G554" s="210" t="s">
        <v>3060</v>
      </c>
      <c r="H554" s="211">
        <v>5</v>
      </c>
      <c r="I554" s="211"/>
      <c r="J554" s="211"/>
      <c r="K554" s="211"/>
      <c r="L554" s="210"/>
    </row>
    <row r="555" spans="1:12" s="218" customFormat="1" ht="23.25" customHeight="1" thickBot="1">
      <c r="A555" s="210">
        <v>38</v>
      </c>
      <c r="B555" s="211" t="s">
        <v>3061</v>
      </c>
      <c r="C555" s="211" t="s">
        <v>3062</v>
      </c>
      <c r="D555" s="211" t="s">
        <v>3063</v>
      </c>
      <c r="E555" s="214">
        <v>42926</v>
      </c>
      <c r="F555" s="211" t="s">
        <v>2906</v>
      </c>
      <c r="G555" s="210" t="s">
        <v>3064</v>
      </c>
      <c r="H555" s="211">
        <v>12</v>
      </c>
      <c r="I555" s="211"/>
      <c r="J555" s="211"/>
      <c r="K555" s="211"/>
      <c r="L555" s="210"/>
    </row>
    <row r="556" spans="1:12" s="218" customFormat="1" ht="18.75" customHeight="1" thickBot="1">
      <c r="A556" s="210">
        <v>39</v>
      </c>
      <c r="B556" s="211" t="s">
        <v>3065</v>
      </c>
      <c r="C556" s="211" t="s">
        <v>3066</v>
      </c>
      <c r="D556" s="211" t="s">
        <v>3067</v>
      </c>
      <c r="E556" s="214">
        <v>42957</v>
      </c>
      <c r="F556" s="211" t="s">
        <v>2906</v>
      </c>
      <c r="G556" s="210" t="s">
        <v>3068</v>
      </c>
      <c r="H556" s="211">
        <v>10</v>
      </c>
      <c r="I556" s="211"/>
      <c r="J556" s="211"/>
      <c r="K556" s="211"/>
      <c r="L556" s="210"/>
    </row>
    <row r="557" spans="1:12" s="218" customFormat="1" ht="33.6" customHeight="1" thickBot="1">
      <c r="A557" s="210">
        <v>40</v>
      </c>
      <c r="B557" s="211" t="s">
        <v>3069</v>
      </c>
      <c r="C557" s="211" t="s">
        <v>3070</v>
      </c>
      <c r="D557" s="211" t="s">
        <v>3071</v>
      </c>
      <c r="E557" s="214">
        <v>42989</v>
      </c>
      <c r="F557" s="211" t="s">
        <v>2906</v>
      </c>
      <c r="G557" s="210" t="s">
        <v>3072</v>
      </c>
      <c r="H557" s="211">
        <v>10</v>
      </c>
      <c r="I557" s="211"/>
      <c r="J557" s="211"/>
      <c r="K557" s="211"/>
      <c r="L557" s="210"/>
    </row>
    <row r="558" spans="1:12" s="218" customFormat="1" ht="39" customHeight="1" thickBot="1">
      <c r="A558" s="210">
        <v>41</v>
      </c>
      <c r="B558" s="211" t="s">
        <v>3073</v>
      </c>
      <c r="C558" s="211" t="s">
        <v>3074</v>
      </c>
      <c r="D558" s="211" t="s">
        <v>3042</v>
      </c>
      <c r="E558" s="214">
        <v>43012</v>
      </c>
      <c r="F558" s="211" t="s">
        <v>2906</v>
      </c>
      <c r="G558" s="210" t="s">
        <v>3075</v>
      </c>
      <c r="H558" s="211">
        <v>10</v>
      </c>
      <c r="I558" s="211"/>
      <c r="J558" s="211"/>
      <c r="K558" s="211"/>
      <c r="L558" s="210"/>
    </row>
    <row r="559" spans="1:12" s="218" customFormat="1" ht="43.5" customHeight="1" thickBot="1">
      <c r="A559" s="210">
        <v>42</v>
      </c>
      <c r="B559" s="211" t="s">
        <v>3076</v>
      </c>
      <c r="C559" s="211" t="s">
        <v>3077</v>
      </c>
      <c r="D559" s="211" t="s">
        <v>3078</v>
      </c>
      <c r="E559" s="214">
        <v>43053</v>
      </c>
      <c r="F559" s="211" t="s">
        <v>2906</v>
      </c>
      <c r="G559" s="210" t="s">
        <v>3079</v>
      </c>
      <c r="H559" s="211">
        <v>14</v>
      </c>
      <c r="I559" s="211"/>
      <c r="J559" s="211"/>
      <c r="K559" s="211"/>
      <c r="L559" s="210"/>
    </row>
    <row r="560" spans="1:12" s="218" customFormat="1" ht="21.75" customHeight="1" thickBot="1">
      <c r="A560" s="210">
        <v>43</v>
      </c>
      <c r="B560" s="211" t="s">
        <v>3080</v>
      </c>
      <c r="C560" s="211" t="s">
        <v>3081</v>
      </c>
      <c r="D560" s="211" t="s">
        <v>3082</v>
      </c>
      <c r="E560" s="214">
        <v>43091</v>
      </c>
      <c r="F560" s="211" t="s">
        <v>2906</v>
      </c>
      <c r="G560" s="210" t="s">
        <v>3083</v>
      </c>
      <c r="H560" s="211">
        <v>6</v>
      </c>
      <c r="I560" s="211"/>
      <c r="J560" s="211"/>
      <c r="K560" s="211"/>
      <c r="L560" s="210"/>
    </row>
    <row r="561" spans="1:12" s="218" customFormat="1" ht="21.75" customHeight="1" thickBot="1">
      <c r="A561" s="210">
        <v>44</v>
      </c>
      <c r="B561" s="211" t="s">
        <v>3084</v>
      </c>
      <c r="C561" s="211" t="s">
        <v>3085</v>
      </c>
      <c r="D561" s="211" t="s">
        <v>3086</v>
      </c>
      <c r="E561" s="214">
        <v>43196</v>
      </c>
      <c r="F561" s="211" t="s">
        <v>2906</v>
      </c>
      <c r="G561" s="210" t="s">
        <v>3087</v>
      </c>
      <c r="H561" s="211">
        <v>6</v>
      </c>
      <c r="I561" s="211"/>
      <c r="J561" s="211"/>
      <c r="K561" s="211"/>
      <c r="L561" s="210"/>
    </row>
    <row r="562" spans="1:12" s="218" customFormat="1" ht="36" customHeight="1" thickBot="1">
      <c r="A562" s="210">
        <v>45</v>
      </c>
      <c r="B562" s="211" t="s">
        <v>3088</v>
      </c>
      <c r="C562" s="211" t="s">
        <v>3089</v>
      </c>
      <c r="D562" s="211" t="s">
        <v>3090</v>
      </c>
      <c r="E562" s="214">
        <v>43186</v>
      </c>
      <c r="F562" s="211" t="s">
        <v>2906</v>
      </c>
      <c r="G562" s="210" t="s">
        <v>3091</v>
      </c>
      <c r="H562" s="211">
        <v>10</v>
      </c>
      <c r="I562" s="211"/>
      <c r="J562" s="211"/>
      <c r="K562" s="211"/>
      <c r="L562" s="210"/>
    </row>
    <row r="563" spans="1:12" s="218" customFormat="1" ht="32.25" customHeight="1" thickBot="1">
      <c r="A563" s="210">
        <v>46</v>
      </c>
      <c r="B563" s="211" t="s">
        <v>3092</v>
      </c>
      <c r="C563" s="211" t="s">
        <v>3093</v>
      </c>
      <c r="D563" s="211" t="s">
        <v>3094</v>
      </c>
      <c r="E563" s="214">
        <v>43216</v>
      </c>
      <c r="F563" s="211" t="s">
        <v>2906</v>
      </c>
      <c r="G563" s="210" t="s">
        <v>3095</v>
      </c>
      <c r="H563" s="211">
        <v>10</v>
      </c>
      <c r="I563" s="211"/>
      <c r="J563" s="211"/>
      <c r="K563" s="211"/>
      <c r="L563" s="210"/>
    </row>
    <row r="564" spans="1:12" s="218" customFormat="1" ht="30.75" customHeight="1" thickBot="1">
      <c r="A564" s="210">
        <v>47</v>
      </c>
      <c r="B564" s="211" t="s">
        <v>3096</v>
      </c>
      <c r="C564" s="211" t="s">
        <v>3097</v>
      </c>
      <c r="D564" s="211" t="s">
        <v>3098</v>
      </c>
      <c r="E564" s="214">
        <v>43216</v>
      </c>
      <c r="F564" s="211" t="s">
        <v>2906</v>
      </c>
      <c r="G564" s="210" t="s">
        <v>3099</v>
      </c>
      <c r="H564" s="211">
        <v>20</v>
      </c>
      <c r="I564" s="211"/>
      <c r="J564" s="211"/>
      <c r="K564" s="211"/>
      <c r="L564" s="210"/>
    </row>
    <row r="565" spans="1:12" s="218" customFormat="1" ht="18.75" customHeight="1" thickBot="1">
      <c r="A565" s="210">
        <v>48</v>
      </c>
      <c r="B565" s="211" t="s">
        <v>3100</v>
      </c>
      <c r="C565" s="211" t="s">
        <v>3101</v>
      </c>
      <c r="D565" s="211" t="s">
        <v>3102</v>
      </c>
      <c r="E565" s="214">
        <v>43229</v>
      </c>
      <c r="F565" s="211" t="s">
        <v>2906</v>
      </c>
      <c r="G565" s="210" t="s">
        <v>3103</v>
      </c>
      <c r="H565" s="211">
        <v>10</v>
      </c>
      <c r="I565" s="211"/>
      <c r="J565" s="211"/>
      <c r="K565" s="211"/>
      <c r="L565" s="210"/>
    </row>
    <row r="566" spans="1:12" s="218" customFormat="1" ht="18.75" customHeight="1" thickBot="1">
      <c r="A566" s="210">
        <v>49</v>
      </c>
      <c r="B566" s="211" t="s">
        <v>3104</v>
      </c>
      <c r="C566" s="211" t="s">
        <v>3105</v>
      </c>
      <c r="D566" s="211" t="s">
        <v>2244</v>
      </c>
      <c r="E566" s="214">
        <v>43252</v>
      </c>
      <c r="F566" s="211" t="s">
        <v>2906</v>
      </c>
      <c r="G566" s="210" t="s">
        <v>3106</v>
      </c>
      <c r="H566" s="211">
        <v>10</v>
      </c>
      <c r="I566" s="211"/>
      <c r="J566" s="211"/>
      <c r="K566" s="211"/>
      <c r="L566" s="210"/>
    </row>
    <row r="567" spans="1:12" s="218" customFormat="1" ht="45" customHeight="1" thickBot="1">
      <c r="A567" s="210">
        <v>50</v>
      </c>
      <c r="B567" s="211" t="s">
        <v>3107</v>
      </c>
      <c r="C567" s="211" t="s">
        <v>3108</v>
      </c>
      <c r="D567" s="211" t="s">
        <v>3109</v>
      </c>
      <c r="E567" s="214">
        <v>43399</v>
      </c>
      <c r="F567" s="211" t="s">
        <v>2906</v>
      </c>
      <c r="G567" s="210" t="s">
        <v>3110</v>
      </c>
      <c r="H567" s="211">
        <v>10</v>
      </c>
      <c r="I567" s="211"/>
      <c r="J567" s="211"/>
      <c r="K567" s="211"/>
      <c r="L567" s="210"/>
    </row>
    <row r="568" spans="1:12" s="218" customFormat="1" ht="27.75" customHeight="1" thickBot="1">
      <c r="A568" s="210">
        <v>51</v>
      </c>
      <c r="B568" s="211" t="s">
        <v>3111</v>
      </c>
      <c r="C568" s="211" t="s">
        <v>3112</v>
      </c>
      <c r="D568" s="211" t="s">
        <v>3113</v>
      </c>
      <c r="E568" s="214">
        <v>43440</v>
      </c>
      <c r="F568" s="211" t="s">
        <v>2906</v>
      </c>
      <c r="G568" s="210" t="s">
        <v>3114</v>
      </c>
      <c r="H568" s="211">
        <v>10</v>
      </c>
      <c r="I568" s="211"/>
      <c r="J568" s="211"/>
      <c r="K568" s="211"/>
      <c r="L568" s="210"/>
    </row>
    <row r="569" spans="1:12" s="218" customFormat="1" ht="27.75" customHeight="1" thickBot="1">
      <c r="A569" s="210">
        <v>52</v>
      </c>
      <c r="B569" s="211" t="s">
        <v>3115</v>
      </c>
      <c r="C569" s="211" t="s">
        <v>3116</v>
      </c>
      <c r="D569" s="211" t="s">
        <v>3117</v>
      </c>
      <c r="E569" s="214">
        <v>43465</v>
      </c>
      <c r="F569" s="211" t="s">
        <v>2906</v>
      </c>
      <c r="G569" s="210" t="s">
        <v>3118</v>
      </c>
      <c r="H569" s="211">
        <v>8</v>
      </c>
      <c r="I569" s="211"/>
      <c r="J569" s="211"/>
      <c r="K569" s="211"/>
      <c r="L569" s="210"/>
    </row>
    <row r="570" spans="1:12" s="218" customFormat="1" ht="69" customHeight="1" thickBot="1">
      <c r="A570" s="210">
        <v>53</v>
      </c>
      <c r="B570" s="211" t="s">
        <v>3119</v>
      </c>
      <c r="C570" s="211" t="s">
        <v>3120</v>
      </c>
      <c r="D570" s="211" t="s">
        <v>3121</v>
      </c>
      <c r="E570" s="214">
        <v>43465</v>
      </c>
      <c r="F570" s="211" t="s">
        <v>2906</v>
      </c>
      <c r="G570" s="210" t="s">
        <v>3122</v>
      </c>
      <c r="H570" s="211">
        <v>7</v>
      </c>
      <c r="I570" s="211" t="s">
        <v>3123</v>
      </c>
      <c r="J570" s="211" t="s">
        <v>3123</v>
      </c>
      <c r="K570" s="211"/>
      <c r="L570" s="210"/>
    </row>
    <row r="571" spans="1:12" s="218" customFormat="1" ht="30.75" customHeight="1" thickBot="1">
      <c r="A571" s="210">
        <v>54</v>
      </c>
      <c r="B571" s="211" t="s">
        <v>3124</v>
      </c>
      <c r="C571" s="211" t="s">
        <v>3125</v>
      </c>
      <c r="D571" s="211" t="s">
        <v>3126</v>
      </c>
      <c r="E571" s="214">
        <v>43523</v>
      </c>
      <c r="F571" s="211" t="s">
        <v>2906</v>
      </c>
      <c r="G571" s="210" t="s">
        <v>3127</v>
      </c>
      <c r="H571" s="211">
        <v>2</v>
      </c>
      <c r="I571" s="211"/>
      <c r="J571" s="211"/>
      <c r="K571" s="211"/>
      <c r="L571" s="210"/>
    </row>
    <row r="572" spans="1:12" s="218" customFormat="1" ht="37.5" customHeight="1" thickBot="1">
      <c r="A572" s="210">
        <v>55</v>
      </c>
      <c r="B572" s="211" t="s">
        <v>3128</v>
      </c>
      <c r="C572" s="211" t="s">
        <v>3129</v>
      </c>
      <c r="D572" s="211" t="s">
        <v>3130</v>
      </c>
      <c r="E572" s="214">
        <v>43566</v>
      </c>
      <c r="F572" s="211" t="s">
        <v>2906</v>
      </c>
      <c r="G572" s="210" t="s">
        <v>2907</v>
      </c>
      <c r="H572" s="211">
        <v>4</v>
      </c>
      <c r="I572" s="211"/>
      <c r="J572" s="211"/>
      <c r="K572" s="211"/>
      <c r="L572" s="210"/>
    </row>
    <row r="573" spans="1:12" s="218" customFormat="1" ht="21.75" customHeight="1" thickBot="1">
      <c r="A573" s="210">
        <v>56</v>
      </c>
      <c r="B573" s="211" t="s">
        <v>3131</v>
      </c>
      <c r="C573" s="211" t="s">
        <v>3132</v>
      </c>
      <c r="D573" s="211" t="s">
        <v>3133</v>
      </c>
      <c r="E573" s="214">
        <v>43573</v>
      </c>
      <c r="F573" s="211" t="s">
        <v>2906</v>
      </c>
      <c r="G573" s="210" t="s">
        <v>3103</v>
      </c>
      <c r="H573" s="211">
        <v>10</v>
      </c>
      <c r="I573" s="211"/>
      <c r="J573" s="211"/>
      <c r="K573" s="211"/>
      <c r="L573" s="210"/>
    </row>
    <row r="574" spans="1:12" s="218" customFormat="1" ht="45" customHeight="1" thickBot="1">
      <c r="A574" s="210">
        <v>57</v>
      </c>
      <c r="B574" s="211" t="s">
        <v>3134</v>
      </c>
      <c r="C574" s="211" t="s">
        <v>3135</v>
      </c>
      <c r="D574" s="211" t="s">
        <v>3136</v>
      </c>
      <c r="E574" s="214">
        <v>43705</v>
      </c>
      <c r="F574" s="211" t="s">
        <v>2906</v>
      </c>
      <c r="G574" s="210" t="s">
        <v>3137</v>
      </c>
      <c r="H574" s="211">
        <v>10</v>
      </c>
      <c r="I574" s="211"/>
      <c r="J574" s="211"/>
      <c r="K574" s="211"/>
      <c r="L574" s="210"/>
    </row>
    <row r="575" spans="1:12" s="218" customFormat="1" ht="21.75" customHeight="1" thickBot="1">
      <c r="A575" s="210">
        <v>58</v>
      </c>
      <c r="B575" s="211" t="s">
        <v>3138</v>
      </c>
      <c r="C575" s="211" t="s">
        <v>3139</v>
      </c>
      <c r="D575" s="211" t="s">
        <v>3140</v>
      </c>
      <c r="E575" s="214">
        <v>43705</v>
      </c>
      <c r="F575" s="211" t="s">
        <v>2906</v>
      </c>
      <c r="G575" s="210" t="s">
        <v>3141</v>
      </c>
      <c r="H575" s="211">
        <v>9</v>
      </c>
      <c r="I575" s="211"/>
      <c r="J575" s="211"/>
      <c r="K575" s="211"/>
      <c r="L575" s="210"/>
    </row>
    <row r="576" spans="1:12" s="218" customFormat="1" ht="28.5" customHeight="1" thickBot="1">
      <c r="A576" s="210">
        <v>59</v>
      </c>
      <c r="B576" s="211" t="s">
        <v>3142</v>
      </c>
      <c r="C576" s="211" t="s">
        <v>3143</v>
      </c>
      <c r="D576" s="211" t="s">
        <v>3144</v>
      </c>
      <c r="E576" s="214">
        <v>43759</v>
      </c>
      <c r="F576" s="211" t="s">
        <v>2906</v>
      </c>
      <c r="G576" s="210" t="s">
        <v>3145</v>
      </c>
      <c r="H576" s="211">
        <v>8</v>
      </c>
      <c r="I576" s="211"/>
      <c r="J576" s="211"/>
      <c r="K576" s="211"/>
      <c r="L576" s="210"/>
    </row>
    <row r="577" spans="1:12" s="218" customFormat="1" ht="21.75" customHeight="1" thickBot="1">
      <c r="A577" s="210">
        <v>60</v>
      </c>
      <c r="B577" s="211" t="s">
        <v>3146</v>
      </c>
      <c r="C577" s="211" t="s">
        <v>3112</v>
      </c>
      <c r="D577" s="211" t="s">
        <v>3147</v>
      </c>
      <c r="E577" s="214">
        <v>43788</v>
      </c>
      <c r="F577" s="211" t="s">
        <v>2906</v>
      </c>
      <c r="G577" s="210" t="s">
        <v>3148</v>
      </c>
      <c r="H577" s="211">
        <v>10</v>
      </c>
      <c r="I577" s="211"/>
      <c r="J577" s="211"/>
      <c r="K577" s="211"/>
      <c r="L577" s="210"/>
    </row>
    <row r="578" spans="1:12" s="218" customFormat="1" ht="39.75" customHeight="1" thickBot="1">
      <c r="A578" s="210">
        <v>61</v>
      </c>
      <c r="B578" s="211" t="s">
        <v>3149</v>
      </c>
      <c r="C578" s="211" t="s">
        <v>3150</v>
      </c>
      <c r="D578" s="211" t="s">
        <v>3151</v>
      </c>
      <c r="E578" s="214">
        <v>43894</v>
      </c>
      <c r="F578" s="211" t="s">
        <v>2906</v>
      </c>
      <c r="G578" s="210" t="s">
        <v>3152</v>
      </c>
      <c r="H578" s="211">
        <v>12</v>
      </c>
      <c r="I578" s="211"/>
      <c r="J578" s="211"/>
      <c r="K578" s="211"/>
      <c r="L578" s="210"/>
    </row>
    <row r="579" spans="1:12" s="218" customFormat="1" ht="21.75" customHeight="1" thickBot="1">
      <c r="A579" s="210">
        <v>62</v>
      </c>
      <c r="B579" s="211" t="s">
        <v>3131</v>
      </c>
      <c r="C579" s="211" t="s">
        <v>3153</v>
      </c>
      <c r="D579" s="211" t="s">
        <v>3154</v>
      </c>
      <c r="E579" s="214">
        <v>43910</v>
      </c>
      <c r="F579" s="211" t="s">
        <v>2906</v>
      </c>
      <c r="G579" s="210" t="s">
        <v>3155</v>
      </c>
      <c r="H579" s="211">
        <v>10</v>
      </c>
      <c r="I579" s="211"/>
      <c r="J579" s="211"/>
      <c r="K579" s="211"/>
      <c r="L579" s="210"/>
    </row>
    <row r="580" spans="1:12" s="218" customFormat="1" ht="21.75" customHeight="1" thickBot="1">
      <c r="A580" s="210">
        <v>63</v>
      </c>
      <c r="B580" s="211" t="s">
        <v>3156</v>
      </c>
      <c r="C580" s="211" t="s">
        <v>3157</v>
      </c>
      <c r="D580" s="211" t="s">
        <v>3158</v>
      </c>
      <c r="E580" s="214">
        <v>44273</v>
      </c>
      <c r="F580" s="211" t="s">
        <v>2906</v>
      </c>
      <c r="G580" s="210" t="s">
        <v>3159</v>
      </c>
      <c r="H580" s="211">
        <v>2</v>
      </c>
      <c r="I580" s="211"/>
      <c r="J580" s="211"/>
      <c r="K580" s="211"/>
      <c r="L580" s="210"/>
    </row>
    <row r="581" spans="1:12" s="218" customFormat="1" ht="31.5" customHeight="1" thickBot="1">
      <c r="A581" s="210">
        <v>64</v>
      </c>
      <c r="B581" s="211" t="s">
        <v>3092</v>
      </c>
      <c r="C581" s="211" t="s">
        <v>3160</v>
      </c>
      <c r="D581" s="211" t="s">
        <v>3161</v>
      </c>
      <c r="E581" s="214">
        <v>44274</v>
      </c>
      <c r="F581" s="211" t="s">
        <v>2906</v>
      </c>
      <c r="G581" s="210" t="s">
        <v>3106</v>
      </c>
      <c r="H581" s="211">
        <v>10</v>
      </c>
      <c r="I581" s="211"/>
      <c r="J581" s="211"/>
      <c r="K581" s="211"/>
      <c r="L581" s="210"/>
    </row>
    <row r="582" spans="1:12" s="218" customFormat="1" ht="31.5" customHeight="1" thickBot="1">
      <c r="A582" s="210">
        <v>65</v>
      </c>
      <c r="B582" s="211" t="s">
        <v>3162</v>
      </c>
      <c r="C582" s="211" t="s">
        <v>3163</v>
      </c>
      <c r="D582" s="211" t="s">
        <v>3164</v>
      </c>
      <c r="E582" s="214">
        <v>44287</v>
      </c>
      <c r="F582" s="211" t="s">
        <v>2906</v>
      </c>
      <c r="G582" s="210" t="s">
        <v>3165</v>
      </c>
      <c r="H582" s="211">
        <v>5</v>
      </c>
      <c r="I582" s="211"/>
      <c r="J582" s="211"/>
      <c r="K582" s="211"/>
      <c r="L582" s="210"/>
    </row>
    <row r="583" spans="1:12" s="218" customFormat="1" ht="57.75" customHeight="1" thickBot="1">
      <c r="A583" s="210">
        <v>66</v>
      </c>
      <c r="B583" s="211" t="s">
        <v>3166</v>
      </c>
      <c r="C583" s="211" t="s">
        <v>3167</v>
      </c>
      <c r="D583" s="211" t="s">
        <v>3168</v>
      </c>
      <c r="E583" s="214">
        <v>44491</v>
      </c>
      <c r="F583" s="211" t="s">
        <v>2906</v>
      </c>
      <c r="G583" s="210" t="s">
        <v>3169</v>
      </c>
      <c r="H583" s="211">
        <v>0.85</v>
      </c>
      <c r="I583" s="211"/>
      <c r="J583" s="211"/>
      <c r="K583" s="211"/>
      <c r="L583" s="210"/>
    </row>
    <row r="584" spans="1:12" s="218" customFormat="1" ht="41.25" customHeight="1" thickBot="1">
      <c r="A584" s="210">
        <v>67</v>
      </c>
      <c r="B584" s="211" t="s">
        <v>3170</v>
      </c>
      <c r="C584" s="211" t="s">
        <v>3171</v>
      </c>
      <c r="D584" s="211" t="s">
        <v>3172</v>
      </c>
      <c r="E584" s="214">
        <v>44587</v>
      </c>
      <c r="F584" s="211" t="s">
        <v>2906</v>
      </c>
      <c r="G584" s="210" t="s">
        <v>3173</v>
      </c>
      <c r="H584" s="211">
        <v>10</v>
      </c>
      <c r="I584" s="211"/>
      <c r="J584" s="211"/>
      <c r="K584" s="211"/>
      <c r="L584" s="210"/>
    </row>
    <row r="585" spans="1:12" s="218" customFormat="1" ht="41.25" customHeight="1" thickBot="1">
      <c r="A585" s="210">
        <v>68</v>
      </c>
      <c r="B585" s="211" t="s">
        <v>3174</v>
      </c>
      <c r="C585" s="211" t="s">
        <v>3175</v>
      </c>
      <c r="D585" s="211" t="s">
        <v>3176</v>
      </c>
      <c r="E585" s="214">
        <v>44595</v>
      </c>
      <c r="F585" s="211" t="s">
        <v>2906</v>
      </c>
      <c r="G585" s="210" t="s">
        <v>3177</v>
      </c>
      <c r="H585" s="211">
        <v>10</v>
      </c>
      <c r="I585" s="211"/>
      <c r="J585" s="211"/>
      <c r="K585" s="211"/>
      <c r="L585" s="210"/>
    </row>
    <row r="586" spans="1:12" s="218" customFormat="1" ht="45.75" customHeight="1" thickBot="1">
      <c r="A586" s="210">
        <v>69</v>
      </c>
      <c r="B586" s="211" t="s">
        <v>3178</v>
      </c>
      <c r="C586" s="211" t="s">
        <v>3179</v>
      </c>
      <c r="D586" s="211" t="s">
        <v>3180</v>
      </c>
      <c r="E586" s="214">
        <v>44649</v>
      </c>
      <c r="F586" s="211" t="s">
        <v>3181</v>
      </c>
      <c r="G586" s="210" t="s">
        <v>3182</v>
      </c>
      <c r="H586" s="211">
        <v>10</v>
      </c>
      <c r="I586" s="211"/>
      <c r="J586" s="211"/>
      <c r="K586" s="211"/>
      <c r="L586" s="210"/>
    </row>
    <row r="587" spans="1:12" s="218" customFormat="1" ht="41.25" customHeight="1" thickBot="1">
      <c r="A587" s="210">
        <v>70</v>
      </c>
      <c r="B587" s="211" t="s">
        <v>3183</v>
      </c>
      <c r="C587" s="211" t="s">
        <v>3184</v>
      </c>
      <c r="D587" s="211" t="s">
        <v>3185</v>
      </c>
      <c r="E587" s="214">
        <v>44738</v>
      </c>
      <c r="F587" s="211" t="s">
        <v>2906</v>
      </c>
      <c r="G587" s="210" t="s">
        <v>3186</v>
      </c>
      <c r="H587" s="211">
        <v>9</v>
      </c>
      <c r="I587" s="211"/>
      <c r="J587" s="211"/>
      <c r="K587" s="211"/>
      <c r="L587" s="210"/>
    </row>
    <row r="588" spans="1:12" s="218" customFormat="1" ht="41.25" customHeight="1" thickBot="1">
      <c r="A588" s="210">
        <v>71</v>
      </c>
      <c r="B588" s="211" t="s">
        <v>3187</v>
      </c>
      <c r="C588" s="211" t="s">
        <v>3188</v>
      </c>
      <c r="D588" s="211" t="s">
        <v>3189</v>
      </c>
      <c r="E588" s="214">
        <v>44858</v>
      </c>
      <c r="F588" s="211" t="s">
        <v>2906</v>
      </c>
      <c r="G588" s="210" t="s">
        <v>3190</v>
      </c>
      <c r="H588" s="211">
        <v>4.95</v>
      </c>
      <c r="I588" s="211"/>
      <c r="J588" s="211"/>
      <c r="K588" s="211"/>
      <c r="L588" s="210"/>
    </row>
    <row r="589" spans="1:12" s="218" customFormat="1" ht="41.25" customHeight="1" thickBot="1">
      <c r="A589" s="210">
        <v>72</v>
      </c>
      <c r="B589" s="211" t="s">
        <v>3187</v>
      </c>
      <c r="C589" s="211" t="s">
        <v>3191</v>
      </c>
      <c r="D589" s="211" t="s">
        <v>3192</v>
      </c>
      <c r="E589" s="214">
        <v>44858</v>
      </c>
      <c r="F589" s="211" t="s">
        <v>2906</v>
      </c>
      <c r="G589" s="210" t="s">
        <v>3193</v>
      </c>
      <c r="H589" s="211">
        <v>1.7</v>
      </c>
      <c r="I589" s="211"/>
      <c r="J589" s="211"/>
      <c r="K589" s="211"/>
      <c r="L589" s="210"/>
    </row>
    <row r="590" spans="1:12" s="218" customFormat="1" ht="31.5" customHeight="1">
      <c r="A590" s="215"/>
      <c r="B590" s="220"/>
      <c r="E590" s="226"/>
    </row>
    <row r="591" spans="1:12" ht="14.4" thickBot="1">
      <c r="B591" s="225" t="s">
        <v>3194</v>
      </c>
    </row>
    <row r="592" spans="1:12" ht="42" thickBot="1">
      <c r="A592" s="205" t="s">
        <v>1343</v>
      </c>
      <c r="B592" s="206" t="s">
        <v>1344</v>
      </c>
      <c r="C592" s="206" t="s">
        <v>3195</v>
      </c>
      <c r="D592" s="213" t="s">
        <v>3196</v>
      </c>
      <c r="E592" s="206" t="s">
        <v>1347</v>
      </c>
      <c r="F592" s="206" t="s">
        <v>1348</v>
      </c>
      <c r="G592" s="205" t="s">
        <v>3197</v>
      </c>
      <c r="H592" s="206" t="s">
        <v>3198</v>
      </c>
      <c r="I592" s="206" t="s">
        <v>824</v>
      </c>
      <c r="J592" s="206" t="s">
        <v>824</v>
      </c>
      <c r="K592" s="215"/>
    </row>
    <row r="593" spans="1:12" ht="52.5" customHeight="1" thickBot="1">
      <c r="A593" s="210">
        <v>1</v>
      </c>
      <c r="B593" s="211" t="s">
        <v>3199</v>
      </c>
      <c r="C593" s="211" t="s">
        <v>3200</v>
      </c>
      <c r="D593" s="214">
        <v>32596</v>
      </c>
      <c r="E593" s="211" t="s">
        <v>1357</v>
      </c>
      <c r="F593" s="211" t="s">
        <v>3201</v>
      </c>
      <c r="G593" s="210">
        <v>191.4</v>
      </c>
      <c r="H593" s="211"/>
      <c r="I593" s="211" t="s">
        <v>3202</v>
      </c>
      <c r="J593" s="211"/>
      <c r="K593" s="215"/>
    </row>
    <row r="594" spans="1:12" ht="32.25" customHeight="1" thickBot="1">
      <c r="A594" s="210">
        <v>2</v>
      </c>
      <c r="B594" s="211" t="s">
        <v>3203</v>
      </c>
      <c r="C594" s="211" t="s">
        <v>3204</v>
      </c>
      <c r="D594" s="214">
        <v>33180</v>
      </c>
      <c r="E594" s="211" t="s">
        <v>3205</v>
      </c>
      <c r="F594" s="211" t="s">
        <v>3206</v>
      </c>
      <c r="G594" s="210">
        <v>8.85</v>
      </c>
      <c r="H594" s="211"/>
      <c r="I594" s="211"/>
      <c r="J594" s="211"/>
      <c r="K594" s="215"/>
    </row>
    <row r="595" spans="1:12" ht="29.25" customHeight="1" thickBot="1">
      <c r="A595" s="210">
        <v>3</v>
      </c>
      <c r="B595" s="211" t="s">
        <v>3207</v>
      </c>
      <c r="C595" s="211" t="s">
        <v>3208</v>
      </c>
      <c r="D595" s="214">
        <v>34547</v>
      </c>
      <c r="E595" s="211" t="s">
        <v>1357</v>
      </c>
      <c r="F595" s="211" t="s">
        <v>3209</v>
      </c>
      <c r="G595" s="210">
        <v>302.60000000000002</v>
      </c>
      <c r="H595" s="211"/>
      <c r="I595" s="211"/>
      <c r="J595" s="211"/>
      <c r="K595" s="215"/>
    </row>
    <row r="596" spans="1:12" ht="24.75" customHeight="1" thickBot="1">
      <c r="A596" s="210">
        <v>4</v>
      </c>
      <c r="B596" s="211" t="s">
        <v>3210</v>
      </c>
      <c r="C596" s="211" t="s">
        <v>3211</v>
      </c>
      <c r="D596" s="214">
        <v>34663</v>
      </c>
      <c r="E596" s="211" t="s">
        <v>3205</v>
      </c>
      <c r="F596" s="211" t="s">
        <v>898</v>
      </c>
      <c r="G596" s="210">
        <v>2.0099999999999998</v>
      </c>
      <c r="H596" s="211"/>
      <c r="I596" s="211"/>
      <c r="J596" s="211"/>
      <c r="K596" s="215"/>
    </row>
    <row r="597" spans="1:12" ht="30" customHeight="1" thickBot="1">
      <c r="A597" s="210">
        <v>5</v>
      </c>
      <c r="B597" s="211" t="s">
        <v>3212</v>
      </c>
      <c r="C597" s="211" t="s">
        <v>3213</v>
      </c>
      <c r="D597" s="214">
        <v>35580</v>
      </c>
      <c r="E597" s="211" t="s">
        <v>1357</v>
      </c>
      <c r="F597" s="211" t="s">
        <v>3214</v>
      </c>
      <c r="G597" s="210">
        <v>100</v>
      </c>
      <c r="H597" s="211"/>
      <c r="I597" s="211" t="s">
        <v>3215</v>
      </c>
      <c r="J597" s="211"/>
      <c r="K597" s="215"/>
      <c r="L597" s="218"/>
    </row>
    <row r="598" spans="1:12" s="218" customFormat="1" ht="39" customHeight="1" thickBot="1">
      <c r="A598" s="210">
        <v>6</v>
      </c>
      <c r="B598" s="211" t="s">
        <v>3216</v>
      </c>
      <c r="C598" s="211" t="s">
        <v>3217</v>
      </c>
      <c r="D598" s="214">
        <v>35779</v>
      </c>
      <c r="E598" s="211" t="s">
        <v>1357</v>
      </c>
      <c r="F598" s="211" t="s">
        <v>3218</v>
      </c>
      <c r="G598" s="210">
        <v>113</v>
      </c>
      <c r="H598" s="211"/>
      <c r="I598" s="211" t="s">
        <v>3219</v>
      </c>
      <c r="J598" s="211"/>
      <c r="K598" s="215"/>
    </row>
    <row r="599" spans="1:12" s="218" customFormat="1" ht="54" customHeight="1" thickBot="1">
      <c r="A599" s="210">
        <v>7</v>
      </c>
      <c r="B599" s="211" t="s">
        <v>3220</v>
      </c>
      <c r="C599" s="211" t="s">
        <v>3221</v>
      </c>
      <c r="D599" s="214">
        <v>36356</v>
      </c>
      <c r="E599" s="211" t="s">
        <v>1357</v>
      </c>
      <c r="F599" s="211" t="s">
        <v>3222</v>
      </c>
      <c r="G599" s="210">
        <v>372.08199999999999</v>
      </c>
      <c r="H599" s="211"/>
      <c r="I599" s="211" t="s">
        <v>3223</v>
      </c>
      <c r="J599" s="211"/>
      <c r="K599" s="215"/>
    </row>
    <row r="600" spans="1:12" s="218" customFormat="1" ht="69.599999999999994" thickBot="1">
      <c r="A600" s="210">
        <v>8</v>
      </c>
      <c r="B600" s="211" t="s">
        <v>3224</v>
      </c>
      <c r="C600" s="211" t="s">
        <v>3225</v>
      </c>
      <c r="D600" s="214">
        <v>36376</v>
      </c>
      <c r="E600" s="211" t="s">
        <v>1357</v>
      </c>
      <c r="F600" s="211" t="s">
        <v>3226</v>
      </c>
      <c r="G600" s="210">
        <v>199.8</v>
      </c>
      <c r="H600" s="211"/>
      <c r="I600" s="211" t="s">
        <v>3227</v>
      </c>
      <c r="J600" s="211" t="s">
        <v>3228</v>
      </c>
      <c r="K600" s="215"/>
    </row>
    <row r="601" spans="1:12" s="218" customFormat="1" ht="92.25" customHeight="1" thickBot="1">
      <c r="A601" s="210">
        <v>9</v>
      </c>
      <c r="B601" s="211" t="s">
        <v>3229</v>
      </c>
      <c r="C601" s="211" t="s">
        <v>3230</v>
      </c>
      <c r="D601" s="214">
        <v>31033</v>
      </c>
      <c r="E601" s="211" t="s">
        <v>1357</v>
      </c>
      <c r="F601" s="211" t="s">
        <v>889</v>
      </c>
      <c r="G601" s="210">
        <v>387.2</v>
      </c>
      <c r="H601" s="211"/>
      <c r="I601" s="211" t="s">
        <v>3231</v>
      </c>
      <c r="J601" s="211" t="s">
        <v>3232</v>
      </c>
      <c r="K601" s="215"/>
    </row>
    <row r="602" spans="1:12" s="218" customFormat="1" ht="92.25" customHeight="1" thickBot="1">
      <c r="A602" s="210">
        <v>10</v>
      </c>
      <c r="B602" s="211" t="s">
        <v>3233</v>
      </c>
      <c r="C602" s="211" t="s">
        <v>3234</v>
      </c>
      <c r="D602" s="214">
        <v>36581</v>
      </c>
      <c r="E602" s="211" t="s">
        <v>1357</v>
      </c>
      <c r="F602" s="211" t="s">
        <v>3235</v>
      </c>
      <c r="G602" s="210">
        <v>211.98</v>
      </c>
      <c r="H602" s="211"/>
      <c r="I602" s="211"/>
      <c r="J602" s="211" t="s">
        <v>3236</v>
      </c>
      <c r="K602" s="215"/>
      <c r="L602" s="221"/>
    </row>
    <row r="603" spans="1:12" s="221" customFormat="1" ht="55.8" thickBot="1">
      <c r="A603" s="210">
        <v>11</v>
      </c>
      <c r="B603" s="211" t="s">
        <v>3237</v>
      </c>
      <c r="C603" s="211" t="s">
        <v>3238</v>
      </c>
      <c r="D603" s="214">
        <v>40989</v>
      </c>
      <c r="E603" s="211" t="s">
        <v>1357</v>
      </c>
      <c r="F603" s="211" t="s">
        <v>3239</v>
      </c>
      <c r="G603" s="210">
        <v>16.103000000000002</v>
      </c>
      <c r="H603" s="211"/>
      <c r="I603" s="211" t="s">
        <v>3240</v>
      </c>
      <c r="J603" s="211"/>
      <c r="K603" s="215"/>
      <c r="L603" s="215"/>
    </row>
    <row r="604" spans="1:12" ht="28.2" thickBot="1">
      <c r="A604" s="210">
        <v>12</v>
      </c>
      <c r="B604" s="211" t="s">
        <v>3241</v>
      </c>
      <c r="C604" s="211" t="s">
        <v>3242</v>
      </c>
      <c r="D604" s="214">
        <v>41124</v>
      </c>
      <c r="E604" s="211" t="s">
        <v>1357</v>
      </c>
      <c r="F604" s="211" t="s">
        <v>838</v>
      </c>
      <c r="G604" s="210">
        <v>99.944000000000003</v>
      </c>
      <c r="H604" s="211"/>
      <c r="I604" s="211"/>
      <c r="J604" s="211"/>
      <c r="K604" s="215"/>
    </row>
    <row r="605" spans="1:12" ht="69.599999999999994" thickBot="1">
      <c r="A605" s="210">
        <v>13</v>
      </c>
      <c r="B605" s="211" t="s">
        <v>3243</v>
      </c>
      <c r="C605" s="211" t="s">
        <v>3244</v>
      </c>
      <c r="D605" s="214">
        <v>41263</v>
      </c>
      <c r="E605" s="211" t="s">
        <v>1357</v>
      </c>
      <c r="F605" s="211" t="s">
        <v>3245</v>
      </c>
      <c r="G605" s="210">
        <v>40</v>
      </c>
      <c r="H605" s="211"/>
      <c r="I605" s="211" t="s">
        <v>3246</v>
      </c>
      <c r="J605" s="211"/>
      <c r="K605" s="215"/>
    </row>
    <row r="606" spans="1:12" ht="55.8" thickBot="1">
      <c r="A606" s="210">
        <v>14</v>
      </c>
      <c r="B606" s="211" t="s">
        <v>681</v>
      </c>
      <c r="C606" s="211" t="s">
        <v>3247</v>
      </c>
      <c r="D606" s="214">
        <v>41403</v>
      </c>
      <c r="E606" s="211" t="s">
        <v>1357</v>
      </c>
      <c r="F606" s="211" t="s">
        <v>3248</v>
      </c>
      <c r="G606" s="210">
        <v>148</v>
      </c>
      <c r="H606" s="211"/>
      <c r="I606" s="211" t="s">
        <v>3249</v>
      </c>
      <c r="J606" s="211"/>
      <c r="K606" s="215"/>
    </row>
    <row r="607" spans="1:12" ht="42" thickBot="1">
      <c r="A607" s="210">
        <v>15</v>
      </c>
      <c r="B607" s="211" t="s">
        <v>3250</v>
      </c>
      <c r="C607" s="211" t="s">
        <v>3251</v>
      </c>
      <c r="D607" s="214">
        <v>41683</v>
      </c>
      <c r="E607" s="211" t="s">
        <v>1357</v>
      </c>
      <c r="F607" s="211" t="s">
        <v>3252</v>
      </c>
      <c r="G607" s="210">
        <v>250</v>
      </c>
      <c r="H607" s="211"/>
      <c r="I607" s="211" t="s">
        <v>3253</v>
      </c>
      <c r="J607" s="211"/>
      <c r="K607" s="215"/>
    </row>
    <row r="608" spans="1:12" ht="14.4" thickBot="1">
      <c r="A608" s="210">
        <v>16</v>
      </c>
      <c r="B608" s="211" t="s">
        <v>3254</v>
      </c>
      <c r="C608" s="211" t="s">
        <v>3255</v>
      </c>
      <c r="D608" s="214">
        <v>41683</v>
      </c>
      <c r="E608" s="211" t="s">
        <v>1357</v>
      </c>
      <c r="F608" s="211" t="s">
        <v>3256</v>
      </c>
      <c r="G608" s="210">
        <v>75</v>
      </c>
      <c r="H608" s="211"/>
      <c r="I608" s="211"/>
      <c r="J608" s="211"/>
      <c r="K608" s="215"/>
    </row>
    <row r="609" spans="1:12" ht="14.4" thickBot="1">
      <c r="A609" s="210">
        <v>17</v>
      </c>
      <c r="B609" s="211" t="s">
        <v>3257</v>
      </c>
      <c r="C609" s="211" t="s">
        <v>3258</v>
      </c>
      <c r="D609" s="214">
        <v>41803</v>
      </c>
      <c r="E609" s="211" t="s">
        <v>1357</v>
      </c>
      <c r="F609" s="211" t="s">
        <v>3259</v>
      </c>
      <c r="G609" s="210">
        <v>52</v>
      </c>
      <c r="H609" s="211"/>
      <c r="I609" s="211"/>
      <c r="J609" s="211"/>
      <c r="K609" s="215"/>
    </row>
    <row r="610" spans="1:12" ht="14.4" thickBot="1">
      <c r="A610" s="210">
        <v>18</v>
      </c>
      <c r="B610" s="211" t="s">
        <v>16</v>
      </c>
      <c r="C610" s="211" t="s">
        <v>3260</v>
      </c>
      <c r="D610" s="214">
        <v>42216</v>
      </c>
      <c r="E610" s="211" t="s">
        <v>1357</v>
      </c>
      <c r="F610" s="211" t="s">
        <v>3261</v>
      </c>
      <c r="G610" s="210">
        <v>135.69999999999999</v>
      </c>
      <c r="H610" s="211"/>
      <c r="I610" s="211"/>
      <c r="J610" s="211"/>
      <c r="K610" s="215"/>
    </row>
    <row r="611" spans="1:12" ht="48.6" customHeight="1" thickBot="1">
      <c r="A611" s="210">
        <v>19</v>
      </c>
      <c r="B611" s="211" t="s">
        <v>3262</v>
      </c>
      <c r="C611" s="211" t="s">
        <v>3263</v>
      </c>
      <c r="D611" s="214">
        <v>43700</v>
      </c>
      <c r="E611" s="211" t="s">
        <v>3264</v>
      </c>
      <c r="F611" s="211" t="s">
        <v>3265</v>
      </c>
      <c r="G611" s="210">
        <v>100</v>
      </c>
      <c r="H611" s="211"/>
      <c r="I611" s="211"/>
      <c r="J611" s="211" t="s">
        <v>3266</v>
      </c>
      <c r="K611" s="215"/>
    </row>
    <row r="612" spans="1:12" ht="14.4" thickBot="1">
      <c r="A612" s="210">
        <v>20</v>
      </c>
      <c r="B612" s="211" t="s">
        <v>1828</v>
      </c>
      <c r="C612" s="211" t="s">
        <v>3267</v>
      </c>
      <c r="D612" s="214">
        <v>44505</v>
      </c>
      <c r="E612" s="211" t="s">
        <v>2868</v>
      </c>
      <c r="F612" s="211" t="s">
        <v>3268</v>
      </c>
      <c r="G612" s="210">
        <v>150</v>
      </c>
      <c r="H612" s="211"/>
      <c r="I612" s="211"/>
      <c r="J612" s="211"/>
      <c r="K612" s="215"/>
    </row>
    <row r="613" spans="1:12" ht="14.4" thickBot="1">
      <c r="A613" s="210">
        <v>21</v>
      </c>
      <c r="B613" s="211" t="s">
        <v>3269</v>
      </c>
      <c r="C613" s="211" t="s">
        <v>3270</v>
      </c>
      <c r="D613" s="214">
        <v>44505</v>
      </c>
      <c r="E613" s="211" t="s">
        <v>3264</v>
      </c>
      <c r="F613" s="211" t="s">
        <v>3271</v>
      </c>
      <c r="G613" s="210" t="s">
        <v>3272</v>
      </c>
      <c r="H613" s="211"/>
      <c r="I613" s="211"/>
      <c r="J613" s="211"/>
      <c r="K613" s="215"/>
    </row>
    <row r="614" spans="1:12" ht="14.4" thickBot="1">
      <c r="A614" s="210">
        <v>22</v>
      </c>
      <c r="B614" s="211" t="s">
        <v>432</v>
      </c>
      <c r="C614" s="211" t="s">
        <v>3273</v>
      </c>
      <c r="D614" s="214">
        <v>44644</v>
      </c>
      <c r="E614" s="211" t="s">
        <v>1357</v>
      </c>
      <c r="F614" s="211" t="s">
        <v>3274</v>
      </c>
      <c r="G614" s="210">
        <v>34.200000000000003</v>
      </c>
      <c r="H614" s="211"/>
      <c r="I614" s="211"/>
      <c r="J614" s="211"/>
      <c r="K614" s="215"/>
    </row>
    <row r="615" spans="1:12" ht="14.4" thickBot="1">
      <c r="A615" s="210"/>
      <c r="B615" s="211"/>
      <c r="C615" s="211"/>
      <c r="D615" s="211"/>
      <c r="E615" s="211"/>
      <c r="F615" s="211"/>
      <c r="G615" s="210"/>
      <c r="H615" s="211"/>
      <c r="I615" s="211"/>
      <c r="J615" s="211"/>
    </row>
    <row r="616" spans="1:12" ht="31.5" customHeight="1">
      <c r="A616" s="439" t="s">
        <v>3275</v>
      </c>
      <c r="B616" s="439"/>
      <c r="C616" s="439"/>
      <c r="D616" s="439"/>
      <c r="E616" s="439"/>
      <c r="F616" s="439"/>
      <c r="G616" s="439"/>
      <c r="H616" s="439"/>
      <c r="I616" s="439"/>
      <c r="J616" s="439"/>
    </row>
    <row r="617" spans="1:12" ht="5.25" customHeight="1" thickBot="1">
      <c r="A617" s="438"/>
      <c r="B617" s="438"/>
      <c r="C617" s="438"/>
      <c r="D617" s="438"/>
      <c r="E617" s="438"/>
      <c r="F617" s="438"/>
      <c r="G617" s="438"/>
      <c r="H617" s="438"/>
      <c r="I617" s="438"/>
      <c r="J617" s="438"/>
    </row>
    <row r="618" spans="1:12" ht="32.25" customHeight="1" thickTop="1" thickBot="1">
      <c r="A618" s="205" t="s">
        <v>1343</v>
      </c>
      <c r="B618" s="206" t="s">
        <v>1344</v>
      </c>
      <c r="C618" s="206" t="s">
        <v>2899</v>
      </c>
      <c r="D618" s="206" t="s">
        <v>2900</v>
      </c>
      <c r="E618" s="206" t="s">
        <v>2901</v>
      </c>
      <c r="F618" s="206" t="s">
        <v>1347</v>
      </c>
      <c r="G618" s="205" t="s">
        <v>3276</v>
      </c>
      <c r="H618" s="206" t="s">
        <v>2721</v>
      </c>
      <c r="I618" s="206" t="s">
        <v>1351</v>
      </c>
      <c r="J618" s="206" t="s">
        <v>1353</v>
      </c>
      <c r="K618" s="205" t="s">
        <v>824</v>
      </c>
      <c r="L618" s="206" t="s">
        <v>3277</v>
      </c>
    </row>
    <row r="619" spans="1:12" ht="55.8" thickBot="1">
      <c r="A619" s="210">
        <v>1</v>
      </c>
      <c r="B619" s="211" t="s">
        <v>2785</v>
      </c>
      <c r="C619" s="211" t="s">
        <v>3278</v>
      </c>
      <c r="D619" s="211" t="s">
        <v>3279</v>
      </c>
      <c r="E619" s="214">
        <v>39813</v>
      </c>
      <c r="F619" s="211" t="s">
        <v>1357</v>
      </c>
      <c r="G619" s="210" t="s">
        <v>3280</v>
      </c>
      <c r="H619" s="211">
        <v>48</v>
      </c>
      <c r="I619" s="211">
        <v>41295</v>
      </c>
      <c r="J619" s="211" t="s">
        <v>3281</v>
      </c>
      <c r="K619" s="210" t="s">
        <v>3282</v>
      </c>
      <c r="L619" s="211" t="s">
        <v>3283</v>
      </c>
    </row>
    <row r="620" spans="1:12" ht="48" customHeight="1" thickBot="1">
      <c r="A620" s="210">
        <v>2</v>
      </c>
      <c r="B620" s="211" t="s">
        <v>3284</v>
      </c>
      <c r="C620" s="211" t="s">
        <v>3285</v>
      </c>
      <c r="D620" s="211" t="s">
        <v>3286</v>
      </c>
      <c r="E620" s="214">
        <v>40823</v>
      </c>
      <c r="F620" s="211" t="s">
        <v>3205</v>
      </c>
      <c r="G620" s="210" t="s">
        <v>2928</v>
      </c>
      <c r="H620" s="211">
        <v>1.6E-2</v>
      </c>
      <c r="I620" s="211"/>
      <c r="J620" s="211"/>
      <c r="K620" s="210" t="s">
        <v>3282</v>
      </c>
      <c r="L620" s="211"/>
    </row>
    <row r="621" spans="1:12" ht="30" customHeight="1" thickBot="1">
      <c r="A621" s="210">
        <v>3</v>
      </c>
      <c r="B621" s="211" t="s">
        <v>3287</v>
      </c>
      <c r="C621" s="211" t="s">
        <v>3288</v>
      </c>
      <c r="D621" s="211" t="s">
        <v>3289</v>
      </c>
      <c r="E621" s="214">
        <v>41065</v>
      </c>
      <c r="F621" s="211" t="s">
        <v>1357</v>
      </c>
      <c r="G621" s="210" t="s">
        <v>3290</v>
      </c>
      <c r="H621" s="211">
        <v>8</v>
      </c>
      <c r="I621" s="211" t="s">
        <v>3291</v>
      </c>
      <c r="J621" s="211">
        <v>8</v>
      </c>
      <c r="K621" s="210" t="s">
        <v>3282</v>
      </c>
      <c r="L621" s="211" t="s">
        <v>1359</v>
      </c>
    </row>
    <row r="622" spans="1:12" s="249" customFormat="1" ht="50.25" customHeight="1" thickBot="1">
      <c r="A622" s="210">
        <v>4</v>
      </c>
      <c r="B622" s="211" t="s">
        <v>3292</v>
      </c>
      <c r="C622" s="211" t="s">
        <v>3293</v>
      </c>
      <c r="D622" s="211" t="s">
        <v>3294</v>
      </c>
      <c r="E622" s="214">
        <v>41466</v>
      </c>
      <c r="F622" s="211" t="s">
        <v>1357</v>
      </c>
      <c r="G622" s="210" t="s">
        <v>1521</v>
      </c>
      <c r="H622" s="211">
        <v>6</v>
      </c>
      <c r="I622" s="211" t="s">
        <v>3295</v>
      </c>
      <c r="J622" s="211">
        <v>6</v>
      </c>
      <c r="K622" s="210" t="s">
        <v>3282</v>
      </c>
      <c r="L622" s="211" t="s">
        <v>3296</v>
      </c>
    </row>
    <row r="623" spans="1:12" ht="52.5" customHeight="1" thickBot="1">
      <c r="A623" s="210">
        <v>5</v>
      </c>
      <c r="B623" s="211" t="s">
        <v>3297</v>
      </c>
      <c r="C623" s="211" t="s">
        <v>3298</v>
      </c>
      <c r="D623" s="211" t="s">
        <v>3299</v>
      </c>
      <c r="E623" s="214">
        <v>41684</v>
      </c>
      <c r="F623" s="211" t="s">
        <v>1357</v>
      </c>
      <c r="G623" s="210" t="s">
        <v>3300</v>
      </c>
      <c r="H623" s="211">
        <v>89</v>
      </c>
      <c r="I623" s="211" t="s">
        <v>3301</v>
      </c>
      <c r="J623" s="211"/>
      <c r="K623" s="210" t="s">
        <v>3282</v>
      </c>
      <c r="L623" s="211"/>
    </row>
    <row r="624" spans="1:12" ht="19.5" customHeight="1" thickBot="1">
      <c r="A624" s="210">
        <v>6</v>
      </c>
      <c r="B624" s="211" t="s">
        <v>3302</v>
      </c>
      <c r="C624" s="211" t="s">
        <v>3303</v>
      </c>
      <c r="D624" s="211" t="s">
        <v>3304</v>
      </c>
      <c r="E624" s="214">
        <v>42221</v>
      </c>
      <c r="F624" s="211" t="s">
        <v>1357</v>
      </c>
      <c r="G624" s="210" t="s">
        <v>3305</v>
      </c>
      <c r="H624" s="211">
        <v>8</v>
      </c>
      <c r="I624" s="211"/>
      <c r="J624" s="211"/>
      <c r="K624" s="210" t="s">
        <v>3282</v>
      </c>
      <c r="L624" s="211"/>
    </row>
    <row r="625" spans="1:12" ht="31.5" customHeight="1" thickBot="1">
      <c r="A625" s="210">
        <v>7</v>
      </c>
      <c r="B625" s="211" t="s">
        <v>3306</v>
      </c>
      <c r="C625" s="211" t="s">
        <v>3307</v>
      </c>
      <c r="D625" s="211" t="s">
        <v>3308</v>
      </c>
      <c r="E625" s="214">
        <v>42586</v>
      </c>
      <c r="F625" s="211" t="s">
        <v>1357</v>
      </c>
      <c r="G625" s="210" t="s">
        <v>3309</v>
      </c>
      <c r="H625" s="211">
        <v>100</v>
      </c>
      <c r="I625" s="211" t="s">
        <v>3310</v>
      </c>
      <c r="J625" s="211"/>
      <c r="K625" s="210" t="s">
        <v>3282</v>
      </c>
      <c r="L625" s="211"/>
    </row>
    <row r="626" spans="1:12" ht="43.5" customHeight="1" thickBot="1">
      <c r="A626" s="210">
        <v>8</v>
      </c>
      <c r="B626" s="211" t="s">
        <v>3311</v>
      </c>
      <c r="C626" s="211" t="s">
        <v>3312</v>
      </c>
      <c r="D626" s="211" t="s">
        <v>3313</v>
      </c>
      <c r="E626" s="214">
        <v>42699</v>
      </c>
      <c r="F626" s="211" t="s">
        <v>1357</v>
      </c>
      <c r="G626" s="210" t="s">
        <v>3314</v>
      </c>
      <c r="H626" s="211">
        <v>23</v>
      </c>
      <c r="I626" s="211" t="s">
        <v>3315</v>
      </c>
      <c r="J626" s="211"/>
      <c r="K626" s="210" t="s">
        <v>3282</v>
      </c>
      <c r="L626" s="211"/>
    </row>
    <row r="627" spans="1:12" ht="33.75" customHeight="1" thickBot="1">
      <c r="A627" s="210">
        <v>9</v>
      </c>
      <c r="B627" s="211" t="s">
        <v>3316</v>
      </c>
      <c r="C627" s="211" t="s">
        <v>3317</v>
      </c>
      <c r="D627" s="211" t="s">
        <v>3318</v>
      </c>
      <c r="E627" s="214">
        <v>42699</v>
      </c>
      <c r="F627" s="211" t="s">
        <v>1357</v>
      </c>
      <c r="G627" s="210" t="s">
        <v>3319</v>
      </c>
      <c r="H627" s="211">
        <v>113</v>
      </c>
      <c r="I627" s="211" t="s">
        <v>3320</v>
      </c>
      <c r="J627" s="211"/>
      <c r="K627" s="210" t="s">
        <v>3282</v>
      </c>
      <c r="L627" s="211"/>
    </row>
    <row r="628" spans="1:12" ht="28.2" thickBot="1">
      <c r="A628" s="210">
        <v>10</v>
      </c>
      <c r="B628" s="211" t="s">
        <v>3321</v>
      </c>
      <c r="C628" s="211" t="s">
        <v>3322</v>
      </c>
      <c r="D628" s="211" t="s">
        <v>3323</v>
      </c>
      <c r="E628" s="214">
        <v>42703</v>
      </c>
      <c r="F628" s="211" t="s">
        <v>3324</v>
      </c>
      <c r="G628" s="210" t="s">
        <v>3325</v>
      </c>
      <c r="H628" s="211">
        <v>100</v>
      </c>
      <c r="I628" s="211"/>
      <c r="J628" s="211"/>
      <c r="K628" s="210" t="s">
        <v>3282</v>
      </c>
      <c r="L628" s="211" t="s">
        <v>3326</v>
      </c>
    </row>
    <row r="629" spans="1:12" ht="17.25" customHeight="1" thickBot="1">
      <c r="A629" s="210">
        <v>11</v>
      </c>
      <c r="B629" s="211" t="s">
        <v>3327</v>
      </c>
      <c r="C629" s="211" t="s">
        <v>3328</v>
      </c>
      <c r="D629" s="211" t="s">
        <v>3329</v>
      </c>
      <c r="E629" s="214">
        <v>42733</v>
      </c>
      <c r="F629" s="211" t="s">
        <v>1357</v>
      </c>
      <c r="G629" s="210" t="s">
        <v>3330</v>
      </c>
      <c r="H629" s="211">
        <v>45</v>
      </c>
      <c r="I629" s="211" t="s">
        <v>1359</v>
      </c>
      <c r="J629" s="211"/>
      <c r="K629" s="210" t="s">
        <v>3282</v>
      </c>
      <c r="L629" s="211"/>
    </row>
    <row r="630" spans="1:12" ht="54" customHeight="1" thickBot="1">
      <c r="A630" s="210">
        <v>12</v>
      </c>
      <c r="B630" s="211" t="s">
        <v>3331</v>
      </c>
      <c r="C630" s="211" t="s">
        <v>3332</v>
      </c>
      <c r="D630" s="211" t="s">
        <v>3333</v>
      </c>
      <c r="E630" s="214">
        <v>42909</v>
      </c>
      <c r="F630" s="211" t="s">
        <v>1357</v>
      </c>
      <c r="G630" s="210" t="s">
        <v>3334</v>
      </c>
      <c r="H630" s="211">
        <v>143</v>
      </c>
      <c r="I630" s="211" t="s">
        <v>3335</v>
      </c>
      <c r="J630" s="211" t="s">
        <v>3336</v>
      </c>
      <c r="K630" s="210" t="s">
        <v>3282</v>
      </c>
      <c r="L630" s="211"/>
    </row>
    <row r="631" spans="1:12" ht="42" customHeight="1" thickBot="1">
      <c r="A631" s="210">
        <v>13</v>
      </c>
      <c r="B631" s="211" t="s">
        <v>3337</v>
      </c>
      <c r="C631" s="211" t="s">
        <v>3338</v>
      </c>
      <c r="D631" s="211" t="s">
        <v>3339</v>
      </c>
      <c r="E631" s="214">
        <v>42997</v>
      </c>
      <c r="F631" s="211" t="s">
        <v>1357</v>
      </c>
      <c r="G631" s="210" t="s">
        <v>3340</v>
      </c>
      <c r="H631" s="211">
        <v>4</v>
      </c>
      <c r="I631" s="211" t="s">
        <v>3341</v>
      </c>
      <c r="J631" s="211"/>
      <c r="K631" s="210" t="s">
        <v>3282</v>
      </c>
      <c r="L631" s="211"/>
    </row>
    <row r="632" spans="1:12" ht="42" thickBot="1">
      <c r="A632" s="210">
        <v>14</v>
      </c>
      <c r="B632" s="211" t="s">
        <v>3342</v>
      </c>
      <c r="C632" s="211" t="s">
        <v>3343</v>
      </c>
      <c r="D632" s="211" t="s">
        <v>3344</v>
      </c>
      <c r="E632" s="214">
        <v>43151</v>
      </c>
      <c r="F632" s="211" t="s">
        <v>2868</v>
      </c>
      <c r="G632" s="210" t="s">
        <v>3345</v>
      </c>
      <c r="H632" s="211">
        <v>91.62</v>
      </c>
      <c r="I632" s="211"/>
      <c r="J632" s="211"/>
      <c r="K632" s="210" t="s">
        <v>3282</v>
      </c>
      <c r="L632" s="211"/>
    </row>
    <row r="633" spans="1:12" ht="28.2" thickBot="1">
      <c r="A633" s="210">
        <v>15</v>
      </c>
      <c r="B633" s="211" t="s">
        <v>3346</v>
      </c>
      <c r="C633" s="211" t="s">
        <v>3347</v>
      </c>
      <c r="D633" s="211" t="s">
        <v>3348</v>
      </c>
      <c r="E633" s="214">
        <v>42871</v>
      </c>
      <c r="F633" s="211" t="s">
        <v>2868</v>
      </c>
      <c r="G633" s="210" t="s">
        <v>3349</v>
      </c>
      <c r="H633" s="211">
        <v>44</v>
      </c>
      <c r="I633" s="211" t="s">
        <v>1359</v>
      </c>
      <c r="J633" s="211"/>
      <c r="K633" s="210" t="s">
        <v>3282</v>
      </c>
      <c r="L633" s="211"/>
    </row>
    <row r="634" spans="1:12" ht="69.599999999999994" thickBot="1">
      <c r="A634" s="210">
        <v>16</v>
      </c>
      <c r="B634" s="211" t="s">
        <v>3350</v>
      </c>
      <c r="C634" s="211" t="s">
        <v>3351</v>
      </c>
      <c r="D634" s="211" t="s">
        <v>3352</v>
      </c>
      <c r="E634" s="214">
        <v>43300</v>
      </c>
      <c r="F634" s="211" t="s">
        <v>2868</v>
      </c>
      <c r="G634" s="210" t="s">
        <v>3353</v>
      </c>
      <c r="H634" s="211">
        <v>90</v>
      </c>
      <c r="I634" s="211" t="s">
        <v>1359</v>
      </c>
      <c r="J634" s="211" t="s">
        <v>3354</v>
      </c>
      <c r="K634" s="210" t="s">
        <v>3282</v>
      </c>
      <c r="L634" s="211"/>
    </row>
    <row r="635" spans="1:12" ht="22.5" customHeight="1" thickBot="1">
      <c r="A635" s="210">
        <v>17</v>
      </c>
      <c r="B635" s="211" t="s">
        <v>3355</v>
      </c>
      <c r="C635" s="211" t="s">
        <v>3356</v>
      </c>
      <c r="D635" s="211" t="s">
        <v>3357</v>
      </c>
      <c r="E635" s="214">
        <v>43307</v>
      </c>
      <c r="F635" s="211" t="s">
        <v>1615</v>
      </c>
      <c r="G635" s="210" t="s">
        <v>3358</v>
      </c>
      <c r="H635" s="211">
        <v>33.72</v>
      </c>
      <c r="I635" s="211" t="s">
        <v>1359</v>
      </c>
      <c r="J635" s="211"/>
      <c r="K635" s="210" t="s">
        <v>3282</v>
      </c>
      <c r="L635" s="211"/>
    </row>
    <row r="636" spans="1:12" ht="55.8" thickBot="1">
      <c r="A636" s="210">
        <v>18</v>
      </c>
      <c r="B636" s="211" t="s">
        <v>3359</v>
      </c>
      <c r="C636" s="211" t="s">
        <v>3360</v>
      </c>
      <c r="D636" s="211" t="s">
        <v>3361</v>
      </c>
      <c r="E636" s="214">
        <v>43328</v>
      </c>
      <c r="F636" s="211" t="s">
        <v>1615</v>
      </c>
      <c r="G636" s="210" t="s">
        <v>3362</v>
      </c>
      <c r="H636" s="211">
        <v>35</v>
      </c>
      <c r="I636" s="211" t="s">
        <v>1359</v>
      </c>
      <c r="J636" s="211" t="s">
        <v>3363</v>
      </c>
      <c r="K636" s="210" t="s">
        <v>3282</v>
      </c>
      <c r="L636" s="211"/>
    </row>
    <row r="637" spans="1:12" ht="50.25" customHeight="1" thickBot="1">
      <c r="A637" s="210">
        <v>19</v>
      </c>
      <c r="B637" s="211" t="s">
        <v>1932</v>
      </c>
      <c r="C637" s="211" t="s">
        <v>3364</v>
      </c>
      <c r="D637" s="211" t="s">
        <v>3365</v>
      </c>
      <c r="E637" s="214">
        <v>43383</v>
      </c>
      <c r="F637" s="211" t="s">
        <v>1615</v>
      </c>
      <c r="G637" s="210" t="s">
        <v>3366</v>
      </c>
      <c r="H637" s="211">
        <v>28</v>
      </c>
      <c r="I637" s="211" t="s">
        <v>1359</v>
      </c>
      <c r="J637" s="211" t="s">
        <v>3367</v>
      </c>
      <c r="K637" s="210" t="s">
        <v>3282</v>
      </c>
      <c r="L637" s="211"/>
    </row>
    <row r="638" spans="1:12" ht="42" thickBot="1">
      <c r="A638" s="210">
        <v>20</v>
      </c>
      <c r="B638" s="211" t="s">
        <v>3368</v>
      </c>
      <c r="C638" s="211" t="s">
        <v>3369</v>
      </c>
      <c r="D638" s="211" t="s">
        <v>3370</v>
      </c>
      <c r="E638" s="214">
        <v>43447</v>
      </c>
      <c r="F638" s="211" t="s">
        <v>1615</v>
      </c>
      <c r="G638" s="210" t="s">
        <v>3371</v>
      </c>
      <c r="H638" s="211">
        <v>100</v>
      </c>
      <c r="I638" s="211"/>
      <c r="J638" s="211"/>
      <c r="K638" s="210"/>
      <c r="L638" s="211"/>
    </row>
    <row r="639" spans="1:12" ht="44.25" customHeight="1" thickBot="1">
      <c r="A639" s="210">
        <v>21</v>
      </c>
      <c r="B639" s="211" t="s">
        <v>3372</v>
      </c>
      <c r="C639" s="211" t="s">
        <v>3373</v>
      </c>
      <c r="D639" s="211" t="s">
        <v>3374</v>
      </c>
      <c r="E639" s="214">
        <v>43465</v>
      </c>
      <c r="F639" s="211" t="s">
        <v>1357</v>
      </c>
      <c r="G639" s="210" t="s">
        <v>3375</v>
      </c>
      <c r="H639" s="211">
        <v>27</v>
      </c>
      <c r="I639" s="211" t="s">
        <v>3376</v>
      </c>
      <c r="J639" s="211"/>
      <c r="K639" s="210" t="s">
        <v>3282</v>
      </c>
      <c r="L639" s="211"/>
    </row>
    <row r="640" spans="1:12" ht="14.4" thickBot="1">
      <c r="A640" s="210">
        <v>22</v>
      </c>
      <c r="B640" s="211" t="s">
        <v>3377</v>
      </c>
      <c r="C640" s="211" t="s">
        <v>3364</v>
      </c>
      <c r="D640" s="211" t="s">
        <v>2066</v>
      </c>
      <c r="E640" s="214">
        <v>43465</v>
      </c>
      <c r="F640" s="211" t="s">
        <v>2868</v>
      </c>
      <c r="G640" s="210" t="s">
        <v>3378</v>
      </c>
      <c r="H640" s="211">
        <v>75</v>
      </c>
      <c r="I640" s="211"/>
      <c r="J640" s="211"/>
      <c r="K640" s="210"/>
      <c r="L640" s="211"/>
    </row>
    <row r="641" spans="1:12" ht="28.2" thickBot="1">
      <c r="A641" s="210">
        <v>23</v>
      </c>
      <c r="B641" s="211" t="s">
        <v>3379</v>
      </c>
      <c r="C641" s="211" t="s">
        <v>3380</v>
      </c>
      <c r="D641" s="211" t="s">
        <v>3381</v>
      </c>
      <c r="E641" s="214">
        <v>43739</v>
      </c>
      <c r="F641" s="211" t="s">
        <v>1615</v>
      </c>
      <c r="G641" s="210" t="s">
        <v>3382</v>
      </c>
      <c r="H641" s="211" t="s">
        <v>3383</v>
      </c>
      <c r="I641" s="211"/>
      <c r="J641" s="211"/>
      <c r="K641" s="210"/>
      <c r="L641" s="211"/>
    </row>
    <row r="642" spans="1:12" ht="14.4" thickBot="1">
      <c r="A642" s="210">
        <v>24</v>
      </c>
      <c r="B642" s="211" t="s">
        <v>1657</v>
      </c>
      <c r="C642" s="211" t="s">
        <v>3384</v>
      </c>
      <c r="D642" s="211" t="s">
        <v>3385</v>
      </c>
      <c r="E642" s="214">
        <v>43760</v>
      </c>
      <c r="F642" s="211" t="s">
        <v>1615</v>
      </c>
      <c r="G642" s="210" t="s">
        <v>1659</v>
      </c>
      <c r="H642" s="211">
        <v>10.5</v>
      </c>
      <c r="I642" s="211"/>
      <c r="J642" s="211"/>
      <c r="K642" s="210"/>
      <c r="L642" s="211"/>
    </row>
    <row r="643" spans="1:12" ht="14.4" thickBot="1">
      <c r="A643" s="210">
        <v>25</v>
      </c>
      <c r="B643" s="211" t="s">
        <v>3386</v>
      </c>
      <c r="C643" s="211" t="s">
        <v>3387</v>
      </c>
      <c r="D643" s="211" t="s">
        <v>3388</v>
      </c>
      <c r="E643" s="214">
        <v>43909</v>
      </c>
      <c r="F643" s="211" t="s">
        <v>2868</v>
      </c>
      <c r="G643" s="210" t="s">
        <v>3389</v>
      </c>
      <c r="H643" s="211">
        <v>20</v>
      </c>
      <c r="I643" s="211"/>
      <c r="J643" s="211"/>
      <c r="K643" s="210"/>
      <c r="L643" s="211"/>
    </row>
    <row r="644" spans="1:12" ht="14.4" thickBot="1">
      <c r="A644" s="210">
        <v>26</v>
      </c>
      <c r="B644" s="211" t="s">
        <v>3390</v>
      </c>
      <c r="C644" s="211" t="s">
        <v>3391</v>
      </c>
      <c r="D644" s="211" t="s">
        <v>3392</v>
      </c>
      <c r="E644" s="214">
        <v>43910</v>
      </c>
      <c r="F644" s="211" t="s">
        <v>1615</v>
      </c>
      <c r="G644" s="210" t="s">
        <v>3393</v>
      </c>
      <c r="H644" s="211">
        <v>100</v>
      </c>
      <c r="I644" s="211"/>
      <c r="J644" s="211"/>
      <c r="K644" s="210"/>
      <c r="L644" s="211"/>
    </row>
    <row r="645" spans="1:12" ht="42" thickBot="1">
      <c r="A645" s="210">
        <v>27</v>
      </c>
      <c r="B645" s="211" t="s">
        <v>3394</v>
      </c>
      <c r="C645" s="211" t="s">
        <v>3395</v>
      </c>
      <c r="D645" s="211" t="s">
        <v>3396</v>
      </c>
      <c r="E645" s="214">
        <v>43983</v>
      </c>
      <c r="F645" s="211" t="s">
        <v>1357</v>
      </c>
      <c r="G645" s="210" t="s">
        <v>3397</v>
      </c>
      <c r="H645" s="211">
        <v>10</v>
      </c>
      <c r="I645" s="211"/>
      <c r="J645" s="211"/>
      <c r="K645" s="210"/>
      <c r="L645" s="211"/>
    </row>
    <row r="646" spans="1:12" ht="14.4" thickBot="1">
      <c r="A646" s="210">
        <v>28</v>
      </c>
      <c r="B646" s="211" t="s">
        <v>3398</v>
      </c>
      <c r="C646" s="211" t="s">
        <v>3399</v>
      </c>
      <c r="D646" s="211" t="s">
        <v>3400</v>
      </c>
      <c r="E646" s="214">
        <v>44264</v>
      </c>
      <c r="F646" s="211" t="s">
        <v>1357</v>
      </c>
      <c r="G646" s="210" t="s">
        <v>3401</v>
      </c>
      <c r="H646" s="211">
        <v>40</v>
      </c>
      <c r="I646" s="211"/>
      <c r="J646" s="211"/>
      <c r="K646" s="210"/>
      <c r="L646" s="211"/>
    </row>
    <row r="647" spans="1:12" ht="28.2" thickBot="1">
      <c r="A647" s="210">
        <v>29</v>
      </c>
      <c r="B647" s="211" t="s">
        <v>3402</v>
      </c>
      <c r="C647" s="211" t="s">
        <v>3403</v>
      </c>
      <c r="D647" s="211" t="s">
        <v>3404</v>
      </c>
      <c r="E647" s="214">
        <v>44293</v>
      </c>
      <c r="F647" s="211" t="s">
        <v>1357</v>
      </c>
      <c r="G647" s="210" t="s">
        <v>3405</v>
      </c>
      <c r="H647" s="211">
        <v>92.5</v>
      </c>
      <c r="I647" s="211"/>
      <c r="J647" s="211"/>
      <c r="K647" s="210"/>
      <c r="L647" s="211"/>
    </row>
    <row r="648" spans="1:12" ht="42" thickBot="1">
      <c r="A648" s="210">
        <v>30</v>
      </c>
      <c r="B648" s="211" t="s">
        <v>3406</v>
      </c>
      <c r="C648" s="211" t="s">
        <v>3407</v>
      </c>
      <c r="D648" s="211" t="s">
        <v>3408</v>
      </c>
      <c r="E648" s="214">
        <v>44315</v>
      </c>
      <c r="F648" s="211" t="s">
        <v>1357</v>
      </c>
      <c r="G648" s="210" t="s">
        <v>3409</v>
      </c>
      <c r="H648" s="211">
        <v>147</v>
      </c>
      <c r="I648" s="211"/>
      <c r="J648" s="211"/>
      <c r="K648" s="210"/>
      <c r="L648" s="211"/>
    </row>
    <row r="649" spans="1:12" ht="26.85" customHeight="1" thickBot="1">
      <c r="A649" s="210">
        <v>31</v>
      </c>
      <c r="B649" s="211" t="s">
        <v>3410</v>
      </c>
      <c r="C649" s="211" t="s">
        <v>3411</v>
      </c>
      <c r="D649" s="211" t="s">
        <v>3412</v>
      </c>
      <c r="E649" s="214">
        <v>44315</v>
      </c>
      <c r="F649" s="211" t="s">
        <v>1357</v>
      </c>
      <c r="G649" s="210" t="s">
        <v>3413</v>
      </c>
      <c r="H649" s="211">
        <v>6</v>
      </c>
      <c r="I649" s="211"/>
      <c r="J649" s="211"/>
      <c r="K649" s="210"/>
      <c r="L649" s="211"/>
    </row>
    <row r="650" spans="1:12" ht="19.5" customHeight="1" thickBot="1">
      <c r="A650" s="210">
        <v>32</v>
      </c>
      <c r="B650" s="211" t="s">
        <v>3414</v>
      </c>
      <c r="C650" s="211" t="s">
        <v>3415</v>
      </c>
      <c r="D650" s="211" t="s">
        <v>3416</v>
      </c>
      <c r="E650" s="214">
        <v>44330</v>
      </c>
      <c r="F650" s="211" t="s">
        <v>1615</v>
      </c>
      <c r="G650" s="210" t="s">
        <v>3417</v>
      </c>
      <c r="H650" s="211"/>
      <c r="I650" s="211"/>
      <c r="J650" s="211"/>
      <c r="K650" s="210"/>
      <c r="L650" s="211"/>
    </row>
    <row r="651" spans="1:12" ht="19.5" customHeight="1" thickBot="1">
      <c r="A651" s="210">
        <v>33</v>
      </c>
      <c r="B651" s="211" t="s">
        <v>3418</v>
      </c>
      <c r="C651" s="211" t="s">
        <v>3419</v>
      </c>
      <c r="D651" s="211" t="s">
        <v>3420</v>
      </c>
      <c r="E651" s="214">
        <v>44396</v>
      </c>
      <c r="F651" s="211" t="s">
        <v>1615</v>
      </c>
      <c r="G651" s="210" t="s">
        <v>3421</v>
      </c>
      <c r="H651" s="211">
        <v>48</v>
      </c>
      <c r="I651" s="211"/>
      <c r="J651" s="211"/>
      <c r="K651" s="210"/>
      <c r="L651" s="211"/>
    </row>
    <row r="652" spans="1:12" ht="19.5" customHeight="1" thickBot="1">
      <c r="A652" s="210">
        <v>34</v>
      </c>
      <c r="B652" s="211" t="s">
        <v>3422</v>
      </c>
      <c r="C652" s="211" t="s">
        <v>3423</v>
      </c>
      <c r="D652" s="211" t="s">
        <v>3424</v>
      </c>
      <c r="E652" s="214">
        <v>44425</v>
      </c>
      <c r="F652" s="211" t="s">
        <v>1615</v>
      </c>
      <c r="G652" s="210" t="s">
        <v>3425</v>
      </c>
      <c r="H652" s="211">
        <v>100</v>
      </c>
      <c r="I652" s="211"/>
      <c r="J652" s="211"/>
      <c r="K652" s="210"/>
      <c r="L652" s="211"/>
    </row>
    <row r="653" spans="1:12" ht="19.5" customHeight="1" thickBot="1">
      <c r="A653" s="210">
        <v>35</v>
      </c>
      <c r="B653" s="211" t="s">
        <v>3426</v>
      </c>
      <c r="C653" s="211" t="s">
        <v>3427</v>
      </c>
      <c r="D653" s="211" t="s">
        <v>3428</v>
      </c>
      <c r="E653" s="214">
        <v>44449</v>
      </c>
      <c r="F653" s="211" t="s">
        <v>2868</v>
      </c>
      <c r="G653" s="210" t="s">
        <v>3429</v>
      </c>
      <c r="H653" s="211">
        <v>100</v>
      </c>
      <c r="I653" s="211"/>
      <c r="J653" s="211"/>
      <c r="K653" s="210"/>
      <c r="L653" s="211"/>
    </row>
    <row r="654" spans="1:12" ht="47.25" customHeight="1" thickBot="1">
      <c r="A654" s="210">
        <v>36</v>
      </c>
      <c r="B654" s="211" t="s">
        <v>3430</v>
      </c>
      <c r="C654" s="211" t="s">
        <v>3415</v>
      </c>
      <c r="D654" s="211" t="s">
        <v>3431</v>
      </c>
      <c r="E654" s="214">
        <v>44456</v>
      </c>
      <c r="F654" s="211" t="s">
        <v>1615</v>
      </c>
      <c r="G654" s="210" t="s">
        <v>1532</v>
      </c>
      <c r="H654" s="211">
        <v>16</v>
      </c>
      <c r="I654" s="211"/>
      <c r="J654" s="211" t="s">
        <v>3432</v>
      </c>
      <c r="K654" s="210"/>
      <c r="L654" s="211"/>
    </row>
    <row r="655" spans="1:12" ht="33" customHeight="1" thickBot="1">
      <c r="A655" s="210">
        <v>37</v>
      </c>
      <c r="B655" s="211" t="s">
        <v>3433</v>
      </c>
      <c r="C655" s="211" t="s">
        <v>3434</v>
      </c>
      <c r="D655" s="211" t="s">
        <v>3435</v>
      </c>
      <c r="E655" s="214">
        <v>44456</v>
      </c>
      <c r="F655" s="211" t="s">
        <v>1615</v>
      </c>
      <c r="G655" s="210" t="s">
        <v>3436</v>
      </c>
      <c r="H655" s="211">
        <v>59</v>
      </c>
      <c r="I655" s="211"/>
      <c r="J655" s="211"/>
      <c r="K655" s="210"/>
      <c r="L655" s="211"/>
    </row>
    <row r="656" spans="1:12" ht="24.75" customHeight="1" thickBot="1">
      <c r="A656" s="210">
        <v>38</v>
      </c>
      <c r="B656" s="211" t="s">
        <v>3437</v>
      </c>
      <c r="C656" s="211" t="s">
        <v>3438</v>
      </c>
      <c r="D656" s="211" t="s">
        <v>3439</v>
      </c>
      <c r="E656" s="214">
        <v>44510</v>
      </c>
      <c r="F656" s="211" t="s">
        <v>1615</v>
      </c>
      <c r="G656" s="210" t="s">
        <v>3440</v>
      </c>
      <c r="H656" s="211">
        <v>71</v>
      </c>
      <c r="I656" s="211"/>
      <c r="J656" s="211"/>
      <c r="K656" s="210"/>
      <c r="L656" s="211"/>
    </row>
    <row r="657" spans="1:12" ht="24.75" customHeight="1" thickBot="1">
      <c r="A657" s="210">
        <v>39</v>
      </c>
      <c r="B657" s="211" t="s">
        <v>3441</v>
      </c>
      <c r="C657" s="211" t="s">
        <v>3442</v>
      </c>
      <c r="D657" s="211" t="s">
        <v>3443</v>
      </c>
      <c r="E657" s="214">
        <v>44516</v>
      </c>
      <c r="F657" s="211" t="s">
        <v>1615</v>
      </c>
      <c r="G657" s="210" t="s">
        <v>3444</v>
      </c>
      <c r="H657" s="211">
        <v>100</v>
      </c>
      <c r="I657" s="211"/>
      <c r="J657" s="211"/>
      <c r="K657" s="210"/>
      <c r="L657" s="211"/>
    </row>
    <row r="658" spans="1:12" ht="24.6" customHeight="1" thickBot="1">
      <c r="A658" s="210">
        <v>40</v>
      </c>
      <c r="B658" s="211" t="s">
        <v>3445</v>
      </c>
      <c r="C658" s="211" t="s">
        <v>3446</v>
      </c>
      <c r="D658" s="211" t="s">
        <v>3447</v>
      </c>
      <c r="E658" s="214">
        <v>44526</v>
      </c>
      <c r="F658" s="211" t="s">
        <v>1615</v>
      </c>
      <c r="G658" s="210" t="s">
        <v>3448</v>
      </c>
      <c r="H658" s="211">
        <v>94</v>
      </c>
      <c r="I658" s="211"/>
      <c r="J658" s="211"/>
      <c r="K658" s="210"/>
      <c r="L658" s="211"/>
    </row>
    <row r="659" spans="1:12" ht="30" customHeight="1" thickBot="1">
      <c r="A659" s="210">
        <v>41</v>
      </c>
      <c r="B659" s="211" t="s">
        <v>3449</v>
      </c>
      <c r="C659" s="211" t="s">
        <v>3450</v>
      </c>
      <c r="D659" s="211" t="s">
        <v>3451</v>
      </c>
      <c r="E659" s="214">
        <v>44596</v>
      </c>
      <c r="F659" s="211" t="s">
        <v>1615</v>
      </c>
      <c r="G659" s="210" t="s">
        <v>3452</v>
      </c>
      <c r="H659" s="211">
        <v>8</v>
      </c>
      <c r="I659" s="211"/>
      <c r="J659" s="211"/>
      <c r="K659" s="210"/>
      <c r="L659" s="211"/>
    </row>
    <row r="660" spans="1:12" ht="24.75" customHeight="1" thickBot="1">
      <c r="A660" s="210">
        <v>42</v>
      </c>
      <c r="B660" s="211" t="s">
        <v>3453</v>
      </c>
      <c r="C660" s="211" t="s">
        <v>3454</v>
      </c>
      <c r="D660" s="211" t="s">
        <v>3455</v>
      </c>
      <c r="E660" s="214">
        <v>44622</v>
      </c>
      <c r="F660" s="211" t="s">
        <v>2749</v>
      </c>
      <c r="G660" s="210" t="s">
        <v>3456</v>
      </c>
      <c r="H660" s="211">
        <v>85</v>
      </c>
      <c r="I660" s="211"/>
      <c r="J660" s="211"/>
      <c r="K660" s="210"/>
      <c r="L660" s="211"/>
    </row>
    <row r="661" spans="1:12" ht="24.75" customHeight="1" thickBot="1">
      <c r="A661" s="210">
        <v>43</v>
      </c>
      <c r="B661" s="211" t="s">
        <v>3457</v>
      </c>
      <c r="C661" s="211" t="s">
        <v>3458</v>
      </c>
      <c r="D661" s="211" t="s">
        <v>3459</v>
      </c>
      <c r="E661" s="214">
        <v>44623</v>
      </c>
      <c r="F661" s="211" t="s">
        <v>2868</v>
      </c>
      <c r="G661" s="210" t="s">
        <v>3460</v>
      </c>
      <c r="H661" s="211">
        <v>45</v>
      </c>
      <c r="I661" s="211"/>
      <c r="J661" s="211"/>
      <c r="K661" s="210"/>
      <c r="L661" s="211"/>
    </row>
    <row r="662" spans="1:12" ht="33.75" customHeight="1" thickBot="1">
      <c r="A662" s="210">
        <v>44</v>
      </c>
      <c r="B662" s="211" t="s">
        <v>3461</v>
      </c>
      <c r="C662" s="211" t="s">
        <v>3462</v>
      </c>
      <c r="D662" s="211" t="s">
        <v>3463</v>
      </c>
      <c r="E662" s="214">
        <v>44648</v>
      </c>
      <c r="F662" s="211" t="s">
        <v>1357</v>
      </c>
      <c r="G662" s="210" t="s">
        <v>3464</v>
      </c>
      <c r="H662" s="211">
        <v>42</v>
      </c>
      <c r="I662" s="211"/>
      <c r="J662" s="211"/>
      <c r="K662" s="210"/>
      <c r="L662" s="211"/>
    </row>
    <row r="663" spans="1:12" ht="24.75" customHeight="1" thickBot="1">
      <c r="A663" s="210">
        <v>45</v>
      </c>
      <c r="B663" s="211" t="s">
        <v>3465</v>
      </c>
      <c r="C663" s="211" t="s">
        <v>3466</v>
      </c>
      <c r="D663" s="211" t="s">
        <v>3467</v>
      </c>
      <c r="E663" s="214">
        <v>44652</v>
      </c>
      <c r="F663" s="211" t="s">
        <v>1357</v>
      </c>
      <c r="G663" s="210" t="s">
        <v>3468</v>
      </c>
      <c r="H663" s="211">
        <v>15</v>
      </c>
      <c r="I663" s="211"/>
      <c r="J663" s="211"/>
      <c r="K663" s="210"/>
      <c r="L663" s="211"/>
    </row>
    <row r="664" spans="1:12" ht="33.75" customHeight="1" thickBot="1">
      <c r="A664" s="210">
        <v>46</v>
      </c>
      <c r="B664" s="211" t="s">
        <v>3469</v>
      </c>
      <c r="C664" s="211" t="s">
        <v>3470</v>
      </c>
      <c r="D664" s="211" t="s">
        <v>3471</v>
      </c>
      <c r="E664" s="214">
        <v>44658</v>
      </c>
      <c r="F664" s="211" t="s">
        <v>1357</v>
      </c>
      <c r="G664" s="210" t="s">
        <v>3472</v>
      </c>
      <c r="H664" s="211">
        <v>100</v>
      </c>
      <c r="I664" s="211"/>
      <c r="J664" s="211"/>
      <c r="K664" s="210"/>
      <c r="L664" s="211"/>
    </row>
    <row r="665" spans="1:12" ht="27.75" customHeight="1" thickBot="1">
      <c r="A665" s="210">
        <v>47</v>
      </c>
      <c r="B665" s="211" t="s">
        <v>3473</v>
      </c>
      <c r="C665" s="211" t="s">
        <v>3474</v>
      </c>
      <c r="D665" s="211" t="s">
        <v>3475</v>
      </c>
      <c r="E665" s="214">
        <v>44666</v>
      </c>
      <c r="F665" s="211" t="s">
        <v>1615</v>
      </c>
      <c r="G665" s="210" t="s">
        <v>3476</v>
      </c>
      <c r="H665" s="211">
        <v>83.1</v>
      </c>
      <c r="I665" s="211"/>
      <c r="J665" s="211"/>
      <c r="K665" s="210"/>
      <c r="L665" s="211"/>
    </row>
    <row r="666" spans="1:12" ht="27.75" customHeight="1" thickBot="1">
      <c r="A666" s="210">
        <v>48</v>
      </c>
      <c r="B666" s="211" t="s">
        <v>3477</v>
      </c>
      <c r="C666" s="211" t="s">
        <v>3478</v>
      </c>
      <c r="D666" s="211" t="s">
        <v>3479</v>
      </c>
      <c r="E666" s="214">
        <v>44699</v>
      </c>
      <c r="F666" s="211" t="s">
        <v>1615</v>
      </c>
      <c r="G666" s="210" t="s">
        <v>3480</v>
      </c>
      <c r="H666" s="211">
        <v>16.5</v>
      </c>
      <c r="I666" s="211"/>
      <c r="J666" s="211"/>
      <c r="K666" s="210"/>
      <c r="L666" s="211"/>
    </row>
    <row r="667" spans="1:12" ht="45.75" customHeight="1" thickBot="1">
      <c r="A667" s="210">
        <v>49</v>
      </c>
      <c r="B667" s="211" t="s">
        <v>3481</v>
      </c>
      <c r="C667" s="211" t="s">
        <v>3482</v>
      </c>
      <c r="D667" s="211" t="s">
        <v>3483</v>
      </c>
      <c r="E667" s="214">
        <v>44705</v>
      </c>
      <c r="F667" s="211" t="s">
        <v>1615</v>
      </c>
      <c r="G667" s="210" t="s">
        <v>3484</v>
      </c>
      <c r="H667" s="211">
        <v>100</v>
      </c>
      <c r="I667" s="211"/>
      <c r="J667" s="211"/>
      <c r="K667" s="210"/>
      <c r="L667" s="211"/>
    </row>
    <row r="668" spans="1:12" ht="27.75" customHeight="1" thickBot="1">
      <c r="A668" s="210">
        <v>50</v>
      </c>
      <c r="B668" s="211" t="s">
        <v>3485</v>
      </c>
      <c r="C668" s="211" t="s">
        <v>3486</v>
      </c>
      <c r="D668" s="211" t="s">
        <v>3487</v>
      </c>
      <c r="E668" s="214">
        <v>44707</v>
      </c>
      <c r="F668" s="211" t="s">
        <v>1615</v>
      </c>
      <c r="G668" s="210" t="s">
        <v>3488</v>
      </c>
      <c r="H668" s="211">
        <v>8</v>
      </c>
      <c r="I668" s="211"/>
      <c r="J668" s="211"/>
      <c r="K668" s="210"/>
      <c r="L668" s="211"/>
    </row>
    <row r="669" spans="1:12" ht="27.75" customHeight="1" thickBot="1">
      <c r="A669" s="210">
        <v>51</v>
      </c>
      <c r="B669" s="211" t="s">
        <v>3489</v>
      </c>
      <c r="C669" s="211" t="s">
        <v>3490</v>
      </c>
      <c r="D669" s="211" t="s">
        <v>3491</v>
      </c>
      <c r="E669" s="214">
        <v>44712</v>
      </c>
      <c r="F669" s="211" t="s">
        <v>1615</v>
      </c>
      <c r="G669" s="210" t="s">
        <v>3492</v>
      </c>
      <c r="H669" s="211">
        <v>35</v>
      </c>
      <c r="I669" s="211"/>
      <c r="J669" s="211"/>
      <c r="K669" s="210"/>
      <c r="L669" s="211"/>
    </row>
    <row r="670" spans="1:12" ht="27.75" customHeight="1" thickBot="1">
      <c r="A670" s="210">
        <v>52</v>
      </c>
      <c r="B670" s="211" t="s">
        <v>3493</v>
      </c>
      <c r="C670" s="211" t="s">
        <v>3494</v>
      </c>
      <c r="D670" s="211" t="s">
        <v>3495</v>
      </c>
      <c r="E670" s="214">
        <v>44719</v>
      </c>
      <c r="F670" s="211" t="s">
        <v>1615</v>
      </c>
      <c r="G670" s="210" t="s">
        <v>3496</v>
      </c>
      <c r="H670" s="211">
        <v>33</v>
      </c>
      <c r="I670" s="211"/>
      <c r="J670" s="211"/>
      <c r="K670" s="210"/>
      <c r="L670" s="211"/>
    </row>
    <row r="671" spans="1:12" ht="27.75" customHeight="1" thickBot="1">
      <c r="A671" s="210">
        <v>53</v>
      </c>
      <c r="B671" s="211" t="s">
        <v>3497</v>
      </c>
      <c r="C671" s="211" t="s">
        <v>3498</v>
      </c>
      <c r="D671" s="211" t="s">
        <v>3499</v>
      </c>
      <c r="E671" s="214">
        <v>44720</v>
      </c>
      <c r="F671" s="211" t="s">
        <v>1615</v>
      </c>
      <c r="G671" s="210" t="s">
        <v>3500</v>
      </c>
      <c r="H671" s="211">
        <v>69</v>
      </c>
      <c r="I671" s="211"/>
      <c r="J671" s="211"/>
      <c r="K671" s="210"/>
      <c r="L671" s="211"/>
    </row>
    <row r="672" spans="1:12" ht="24.75" customHeight="1" thickBot="1">
      <c r="A672" s="210">
        <v>54</v>
      </c>
      <c r="B672" s="211" t="s">
        <v>3501</v>
      </c>
      <c r="C672" s="211" t="s">
        <v>3502</v>
      </c>
      <c r="D672" s="211" t="s">
        <v>3503</v>
      </c>
      <c r="E672" s="214">
        <v>44720</v>
      </c>
      <c r="F672" s="211" t="s">
        <v>1615</v>
      </c>
      <c r="G672" s="210" t="s">
        <v>3504</v>
      </c>
      <c r="H672" s="211">
        <v>41</v>
      </c>
      <c r="I672" s="211"/>
      <c r="J672" s="211"/>
      <c r="K672" s="210"/>
      <c r="L672" s="211"/>
    </row>
    <row r="673" spans="1:12" ht="24.75" customHeight="1" thickBot="1">
      <c r="A673" s="210">
        <v>55</v>
      </c>
      <c r="B673" s="211" t="s">
        <v>3505</v>
      </c>
      <c r="C673" s="211" t="s">
        <v>3506</v>
      </c>
      <c r="D673" s="211" t="s">
        <v>3507</v>
      </c>
      <c r="E673" s="214">
        <v>44755</v>
      </c>
      <c r="F673" s="211" t="s">
        <v>1615</v>
      </c>
      <c r="G673" s="210" t="s">
        <v>3508</v>
      </c>
      <c r="H673" s="211">
        <v>43.14</v>
      </c>
      <c r="I673" s="211"/>
      <c r="J673" s="211"/>
      <c r="K673" s="210"/>
      <c r="L673" s="211"/>
    </row>
    <row r="674" spans="1:12" ht="36" customHeight="1" thickBot="1">
      <c r="A674" s="210">
        <v>56</v>
      </c>
      <c r="B674" s="211" t="s">
        <v>3509</v>
      </c>
      <c r="C674" s="211" t="s">
        <v>3510</v>
      </c>
      <c r="D674" s="211" t="s">
        <v>3511</v>
      </c>
      <c r="E674" s="214">
        <v>44760</v>
      </c>
      <c r="F674" s="211" t="s">
        <v>2868</v>
      </c>
      <c r="G674" s="210" t="s">
        <v>2886</v>
      </c>
      <c r="H674" s="211">
        <v>100</v>
      </c>
      <c r="I674" s="211"/>
      <c r="J674" s="211"/>
      <c r="K674" s="210"/>
      <c r="L674" s="211"/>
    </row>
    <row r="675" spans="1:12" ht="24.75" customHeight="1" thickBot="1">
      <c r="A675" s="210">
        <v>57</v>
      </c>
      <c r="B675" s="211" t="s">
        <v>3512</v>
      </c>
      <c r="C675" s="211" t="s">
        <v>3513</v>
      </c>
      <c r="D675" s="211" t="s">
        <v>3514</v>
      </c>
      <c r="E675" s="214">
        <v>44767</v>
      </c>
      <c r="F675" s="211" t="s">
        <v>1357</v>
      </c>
      <c r="G675" s="210" t="s">
        <v>3515</v>
      </c>
      <c r="H675" s="211">
        <v>22</v>
      </c>
      <c r="I675" s="211"/>
      <c r="J675" s="211"/>
      <c r="K675" s="210"/>
      <c r="L675" s="211"/>
    </row>
    <row r="676" spans="1:12" ht="24.75" customHeight="1" thickBot="1">
      <c r="A676" s="210">
        <v>58</v>
      </c>
      <c r="B676" s="211" t="s">
        <v>3516</v>
      </c>
      <c r="C676" s="211" t="s">
        <v>3517</v>
      </c>
      <c r="D676" s="211" t="s">
        <v>3518</v>
      </c>
      <c r="E676" s="214">
        <v>44770</v>
      </c>
      <c r="F676" s="211" t="s">
        <v>1357</v>
      </c>
      <c r="G676" s="210" t="s">
        <v>3519</v>
      </c>
      <c r="H676" s="211">
        <v>8</v>
      </c>
      <c r="I676" s="211"/>
      <c r="J676" s="211"/>
      <c r="K676" s="210"/>
      <c r="L676" s="211"/>
    </row>
    <row r="677" spans="1:12" ht="35.25" customHeight="1" thickBot="1">
      <c r="A677" s="210">
        <v>59</v>
      </c>
      <c r="B677" s="211" t="s">
        <v>3520</v>
      </c>
      <c r="C677" s="211" t="s">
        <v>3521</v>
      </c>
      <c r="D677" s="211" t="s">
        <v>3522</v>
      </c>
      <c r="E677" s="214">
        <v>44728</v>
      </c>
      <c r="F677" s="211" t="s">
        <v>1615</v>
      </c>
      <c r="G677" s="210" t="s">
        <v>3523</v>
      </c>
      <c r="H677" s="211">
        <v>20</v>
      </c>
      <c r="I677" s="211"/>
      <c r="J677" s="211"/>
      <c r="K677" s="210"/>
      <c r="L677" s="211"/>
    </row>
    <row r="678" spans="1:12" ht="24.75" customHeight="1" thickBot="1">
      <c r="A678" s="210">
        <v>60</v>
      </c>
      <c r="B678" s="211" t="s">
        <v>3524</v>
      </c>
      <c r="C678" s="211" t="s">
        <v>3525</v>
      </c>
      <c r="D678" s="211" t="s">
        <v>3526</v>
      </c>
      <c r="E678" s="214">
        <v>44777</v>
      </c>
      <c r="F678" s="211" t="s">
        <v>1615</v>
      </c>
      <c r="G678" s="210" t="s">
        <v>3527</v>
      </c>
      <c r="H678" s="211">
        <v>42</v>
      </c>
      <c r="I678" s="211"/>
      <c r="J678" s="211"/>
      <c r="K678" s="210"/>
      <c r="L678" s="211"/>
    </row>
    <row r="679" spans="1:12" ht="24.75" customHeight="1" thickBot="1">
      <c r="A679" s="210">
        <v>61</v>
      </c>
      <c r="B679" s="211" t="s">
        <v>3512</v>
      </c>
      <c r="C679" s="211" t="s">
        <v>3528</v>
      </c>
      <c r="D679" s="211" t="s">
        <v>3529</v>
      </c>
      <c r="E679" s="214">
        <v>44778</v>
      </c>
      <c r="F679" s="211" t="s">
        <v>1615</v>
      </c>
      <c r="G679" s="210" t="s">
        <v>3530</v>
      </c>
      <c r="H679" s="211">
        <v>25</v>
      </c>
      <c r="I679" s="211"/>
      <c r="J679" s="211"/>
      <c r="K679" s="210"/>
      <c r="L679" s="211"/>
    </row>
    <row r="680" spans="1:12" ht="24.75" customHeight="1" thickBot="1">
      <c r="A680" s="210">
        <v>62</v>
      </c>
      <c r="B680" s="211" t="s">
        <v>3531</v>
      </c>
      <c r="C680" s="211" t="s">
        <v>3513</v>
      </c>
      <c r="D680" s="211" t="s">
        <v>3532</v>
      </c>
      <c r="E680" s="214">
        <v>44810</v>
      </c>
      <c r="F680" s="211" t="s">
        <v>1615</v>
      </c>
      <c r="G680" s="210" t="s">
        <v>3533</v>
      </c>
      <c r="H680" s="211">
        <v>8</v>
      </c>
      <c r="I680" s="211"/>
      <c r="J680" s="211"/>
      <c r="K680" s="210"/>
      <c r="L680" s="211"/>
    </row>
    <row r="681" spans="1:12" ht="24.75" customHeight="1" thickBot="1">
      <c r="A681" s="210">
        <v>63</v>
      </c>
      <c r="B681" s="211" t="s">
        <v>3534</v>
      </c>
      <c r="C681" s="211" t="s">
        <v>3535</v>
      </c>
      <c r="D681" s="211" t="s">
        <v>3536</v>
      </c>
      <c r="E681" s="214">
        <v>44837</v>
      </c>
      <c r="F681" s="211" t="s">
        <v>1615</v>
      </c>
      <c r="G681" s="210" t="s">
        <v>3537</v>
      </c>
      <c r="H681" s="211">
        <v>20</v>
      </c>
      <c r="I681" s="211"/>
      <c r="J681" s="211"/>
      <c r="K681" s="210"/>
      <c r="L681" s="211"/>
    </row>
    <row r="682" spans="1:12" ht="24.75" customHeight="1" thickBot="1">
      <c r="A682" s="210">
        <v>64</v>
      </c>
      <c r="B682" s="211" t="s">
        <v>3538</v>
      </c>
      <c r="C682" s="211" t="s">
        <v>3539</v>
      </c>
      <c r="D682" s="211" t="s">
        <v>3540</v>
      </c>
      <c r="E682" s="214">
        <v>44855</v>
      </c>
      <c r="F682" s="211" t="s">
        <v>1615</v>
      </c>
      <c r="G682" s="210" t="s">
        <v>3541</v>
      </c>
      <c r="H682" s="211">
        <v>36</v>
      </c>
      <c r="I682" s="211"/>
      <c r="J682" s="211"/>
      <c r="K682" s="210"/>
      <c r="L682" s="211"/>
    </row>
    <row r="683" spans="1:12" ht="37.5" customHeight="1" thickBot="1">
      <c r="A683" s="210">
        <v>65</v>
      </c>
      <c r="B683" s="211" t="s">
        <v>3187</v>
      </c>
      <c r="C683" s="211" t="s">
        <v>3542</v>
      </c>
      <c r="D683" s="211" t="s">
        <v>3543</v>
      </c>
      <c r="E683" s="214">
        <v>44858</v>
      </c>
      <c r="F683" s="211" t="s">
        <v>2868</v>
      </c>
      <c r="G683" s="210" t="s">
        <v>3544</v>
      </c>
      <c r="H683" s="211">
        <v>16.68</v>
      </c>
      <c r="I683" s="211"/>
      <c r="J683" s="211"/>
      <c r="K683" s="210"/>
      <c r="L683" s="211"/>
    </row>
    <row r="684" spans="1:12" ht="30.75" customHeight="1" thickBot="1">
      <c r="A684" s="210">
        <v>66</v>
      </c>
      <c r="B684" s="211" t="s">
        <v>3545</v>
      </c>
      <c r="C684" s="211" t="s">
        <v>3546</v>
      </c>
      <c r="D684" s="211" t="s">
        <v>3547</v>
      </c>
      <c r="E684" s="214">
        <v>44925</v>
      </c>
      <c r="F684" s="211" t="s">
        <v>1357</v>
      </c>
      <c r="G684" s="210" t="s">
        <v>3548</v>
      </c>
      <c r="H684" s="211">
        <v>16</v>
      </c>
      <c r="I684" s="211"/>
      <c r="J684" s="211"/>
      <c r="K684" s="210"/>
      <c r="L684" s="211"/>
    </row>
    <row r="685" spans="1:12" ht="24.75" customHeight="1">
      <c r="B685" s="220"/>
      <c r="C685" s="218"/>
      <c r="D685" s="226"/>
      <c r="E685" s="232"/>
      <c r="G685" s="218"/>
      <c r="H685" s="218"/>
      <c r="J685" s="216"/>
      <c r="K685" s="218"/>
      <c r="L685" s="216"/>
    </row>
    <row r="686" spans="1:12">
      <c r="B686" s="233" t="s">
        <v>3549</v>
      </c>
    </row>
    <row r="687" spans="1:12" ht="14.4" thickBot="1">
      <c r="B687" s="220"/>
    </row>
    <row r="688" spans="1:12" ht="33.75" customHeight="1" thickBot="1">
      <c r="A688" s="205" t="s">
        <v>1343</v>
      </c>
      <c r="B688" s="206" t="s">
        <v>1344</v>
      </c>
      <c r="C688" s="206" t="s">
        <v>2900</v>
      </c>
      <c r="D688" s="206" t="s">
        <v>2901</v>
      </c>
      <c r="E688" s="206" t="s">
        <v>1347</v>
      </c>
      <c r="F688" s="206" t="s">
        <v>1348</v>
      </c>
      <c r="G688" s="205" t="s">
        <v>3550</v>
      </c>
      <c r="H688" s="206" t="s">
        <v>3551</v>
      </c>
      <c r="I688" s="206"/>
    </row>
    <row r="689" spans="1:9" ht="27.75" customHeight="1" thickBot="1">
      <c r="A689" s="210">
        <v>1</v>
      </c>
      <c r="B689" s="211" t="s">
        <v>3552</v>
      </c>
      <c r="C689" s="211" t="s">
        <v>3553</v>
      </c>
      <c r="D689" s="214">
        <v>42361</v>
      </c>
      <c r="E689" s="211" t="s">
        <v>2749</v>
      </c>
      <c r="F689" s="211" t="s">
        <v>3554</v>
      </c>
      <c r="G689" s="210">
        <v>497</v>
      </c>
      <c r="H689" s="211"/>
      <c r="I689" s="211"/>
    </row>
    <row r="690" spans="1:9" ht="45.75" customHeight="1" thickBot="1">
      <c r="A690" s="210">
        <v>2</v>
      </c>
      <c r="B690" s="211" t="s">
        <v>3555</v>
      </c>
      <c r="C690" s="211" t="s">
        <v>3556</v>
      </c>
      <c r="D690" s="214">
        <v>43571</v>
      </c>
      <c r="E690" s="211" t="s">
        <v>2749</v>
      </c>
      <c r="F690" s="211" t="s">
        <v>3557</v>
      </c>
      <c r="G690" s="210">
        <v>720</v>
      </c>
      <c r="H690" s="211"/>
      <c r="I690" s="211"/>
    </row>
    <row r="691" spans="1:9" ht="27.6" customHeight="1">
      <c r="D691" s="222"/>
      <c r="E691" s="218"/>
      <c r="I691" s="222"/>
    </row>
    <row r="692" spans="1:9" ht="27.6" customHeight="1">
      <c r="B692" s="233" t="s">
        <v>3558</v>
      </c>
    </row>
    <row r="693" spans="1:9" ht="27.6" customHeight="1" thickBot="1">
      <c r="B693" s="220"/>
    </row>
    <row r="694" spans="1:9" ht="27.6" customHeight="1" thickBot="1">
      <c r="A694" s="205" t="s">
        <v>1343</v>
      </c>
      <c r="B694" s="206" t="s">
        <v>1344</v>
      </c>
      <c r="C694" s="206" t="s">
        <v>2900</v>
      </c>
      <c r="D694" s="206" t="s">
        <v>2901</v>
      </c>
      <c r="E694" s="206" t="s">
        <v>1347</v>
      </c>
      <c r="F694" s="206" t="s">
        <v>1348</v>
      </c>
      <c r="G694" s="205" t="s">
        <v>3550</v>
      </c>
      <c r="H694" s="206" t="s">
        <v>3551</v>
      </c>
      <c r="I694" s="206" t="s">
        <v>3559</v>
      </c>
    </row>
    <row r="695" spans="1:9" ht="27.75" customHeight="1" thickBot="1">
      <c r="A695" s="210">
        <v>1</v>
      </c>
      <c r="B695" s="211" t="s">
        <v>3560</v>
      </c>
      <c r="C695" s="211" t="s">
        <v>3455</v>
      </c>
      <c r="D695" s="214">
        <v>44257</v>
      </c>
      <c r="E695" s="211" t="s">
        <v>2749</v>
      </c>
      <c r="F695" s="211" t="s">
        <v>3561</v>
      </c>
      <c r="G695" s="210">
        <v>85</v>
      </c>
      <c r="H695" s="211"/>
      <c r="I695" s="214">
        <v>45718</v>
      </c>
    </row>
    <row r="696" spans="1:9" ht="27.75" customHeight="1" thickBot="1">
      <c r="A696" s="210">
        <v>2</v>
      </c>
      <c r="B696" s="211" t="s">
        <v>3562</v>
      </c>
      <c r="C696" s="211" t="s">
        <v>3563</v>
      </c>
      <c r="D696" s="214">
        <v>44762</v>
      </c>
      <c r="E696" s="211" t="s">
        <v>2749</v>
      </c>
      <c r="F696" s="211" t="s">
        <v>3564</v>
      </c>
      <c r="G696" s="210">
        <v>308</v>
      </c>
      <c r="H696" s="211"/>
      <c r="I696" s="214">
        <v>46223</v>
      </c>
    </row>
    <row r="697" spans="1:9" ht="27.75" customHeight="1" thickTop="1" thickBot="1">
      <c r="B697" s="234"/>
      <c r="C697" s="235"/>
      <c r="D697" s="236"/>
      <c r="E697" s="237"/>
      <c r="I697" s="222"/>
    </row>
    <row r="698" spans="1:9" ht="14.4" thickTop="1">
      <c r="B698" s="440" t="s">
        <v>3565</v>
      </c>
      <c r="C698" s="440"/>
      <c r="D698" s="440"/>
      <c r="E698" s="440"/>
    </row>
    <row r="699" spans="1:9" ht="14.4" thickBot="1">
      <c r="B699" s="441"/>
      <c r="C699" s="441"/>
      <c r="D699" s="441"/>
      <c r="E699" s="441"/>
    </row>
    <row r="700" spans="1:9" ht="25.5" customHeight="1" thickTop="1" thickBot="1">
      <c r="A700" s="205" t="s">
        <v>1343</v>
      </c>
      <c r="B700" s="206" t="s">
        <v>1344</v>
      </c>
      <c r="C700" s="206" t="s">
        <v>2900</v>
      </c>
      <c r="D700" s="206" t="s">
        <v>2901</v>
      </c>
      <c r="E700" s="206" t="s">
        <v>1347</v>
      </c>
      <c r="F700" s="206" t="s">
        <v>1348</v>
      </c>
      <c r="G700" s="205" t="s">
        <v>3550</v>
      </c>
      <c r="H700" s="206" t="s">
        <v>3550</v>
      </c>
      <c r="I700" s="206" t="s">
        <v>3559</v>
      </c>
    </row>
    <row r="701" spans="1:9" ht="48.6" customHeight="1" thickBot="1">
      <c r="A701" s="210">
        <v>1</v>
      </c>
      <c r="B701" s="211" t="s">
        <v>3566</v>
      </c>
      <c r="C701" s="211" t="s">
        <v>3567</v>
      </c>
      <c r="D701" s="214">
        <v>35173</v>
      </c>
      <c r="E701" s="211" t="s">
        <v>3568</v>
      </c>
      <c r="F701" s="211" t="s">
        <v>3569</v>
      </c>
      <c r="G701" s="210">
        <v>60</v>
      </c>
      <c r="H701" s="211" t="s">
        <v>3570</v>
      </c>
      <c r="I701" s="214">
        <v>46130</v>
      </c>
    </row>
    <row r="702" spans="1:9">
      <c r="D702" s="222"/>
      <c r="I702" s="222"/>
    </row>
    <row r="703" spans="1:9" ht="14.4" thickBot="1">
      <c r="B703" s="225" t="s">
        <v>3571</v>
      </c>
      <c r="D703" s="222"/>
      <c r="I703" s="222"/>
    </row>
    <row r="704" spans="1:9" ht="33.75" customHeight="1" thickBot="1">
      <c r="A704" s="205" t="s">
        <v>1343</v>
      </c>
      <c r="B704" s="206" t="s">
        <v>1344</v>
      </c>
      <c r="C704" s="206" t="s">
        <v>2900</v>
      </c>
      <c r="D704" s="213" t="s">
        <v>2901</v>
      </c>
      <c r="E704" s="206" t="s">
        <v>1347</v>
      </c>
      <c r="F704" s="206" t="s">
        <v>1348</v>
      </c>
      <c r="G704" s="205" t="s">
        <v>3550</v>
      </c>
      <c r="H704" s="206" t="s">
        <v>824</v>
      </c>
      <c r="I704" s="213" t="s">
        <v>3559</v>
      </c>
    </row>
    <row r="705" spans="1:12" ht="69.599999999999994" customHeight="1" thickBot="1">
      <c r="A705" s="210">
        <v>1</v>
      </c>
      <c r="B705" s="211" t="s">
        <v>3572</v>
      </c>
      <c r="C705" s="211" t="s">
        <v>3573</v>
      </c>
      <c r="D705" s="214">
        <v>40739</v>
      </c>
      <c r="E705" s="211" t="s">
        <v>3574</v>
      </c>
      <c r="F705" s="211" t="s">
        <v>3575</v>
      </c>
      <c r="G705" s="210">
        <v>212</v>
      </c>
      <c r="H705" s="211" t="s">
        <v>3576</v>
      </c>
      <c r="I705" s="214">
        <v>51697</v>
      </c>
    </row>
    <row r="706" spans="1:12">
      <c r="D706" s="222"/>
    </row>
    <row r="707" spans="1:12">
      <c r="B707" s="442" t="s">
        <v>3577</v>
      </c>
      <c r="C707" s="443"/>
      <c r="D707" s="443"/>
      <c r="E707" s="443"/>
      <c r="F707" s="443"/>
    </row>
    <row r="708" spans="1:12" ht="14.4" thickBot="1">
      <c r="B708" s="443"/>
      <c r="C708" s="443"/>
      <c r="D708" s="443"/>
      <c r="E708" s="443"/>
      <c r="F708" s="443"/>
    </row>
    <row r="709" spans="1:12" ht="43.5" customHeight="1" thickBot="1">
      <c r="A709" s="205" t="s">
        <v>1343</v>
      </c>
      <c r="B709" s="206" t="s">
        <v>1344</v>
      </c>
      <c r="C709" s="206" t="s">
        <v>2900</v>
      </c>
      <c r="D709" s="213" t="s">
        <v>3578</v>
      </c>
      <c r="E709" s="206" t="s">
        <v>1347</v>
      </c>
      <c r="F709" s="206" t="s">
        <v>1348</v>
      </c>
      <c r="G709" s="205" t="s">
        <v>3579</v>
      </c>
      <c r="H709" s="206" t="s">
        <v>2721</v>
      </c>
      <c r="I709" s="206" t="s">
        <v>3580</v>
      </c>
      <c r="J709" s="205" t="s">
        <v>3551</v>
      </c>
      <c r="K709" s="206" t="s">
        <v>3581</v>
      </c>
      <c r="L709" s="206" t="s">
        <v>824</v>
      </c>
    </row>
    <row r="710" spans="1:12" ht="28.2" thickBot="1">
      <c r="A710" s="210">
        <v>1</v>
      </c>
      <c r="B710" s="211" t="s">
        <v>3582</v>
      </c>
      <c r="C710" s="211" t="s">
        <v>3583</v>
      </c>
      <c r="D710" s="214">
        <v>42675</v>
      </c>
      <c r="E710" s="211" t="s">
        <v>1357</v>
      </c>
      <c r="F710" s="211" t="s">
        <v>3584</v>
      </c>
      <c r="G710" s="210" t="s">
        <v>1516</v>
      </c>
      <c r="H710" s="211">
        <v>10</v>
      </c>
      <c r="I710" s="211" t="s">
        <v>3585</v>
      </c>
      <c r="J710" s="210"/>
      <c r="K710" s="211"/>
      <c r="L710" s="210"/>
    </row>
    <row r="711" spans="1:12" ht="28.2" thickBot="1">
      <c r="A711" s="210">
        <v>2</v>
      </c>
      <c r="B711" s="211" t="s">
        <v>1885</v>
      </c>
      <c r="C711" s="211" t="s">
        <v>3586</v>
      </c>
      <c r="D711" s="214">
        <v>43153</v>
      </c>
      <c r="E711" s="211" t="s">
        <v>1357</v>
      </c>
      <c r="F711" s="211" t="s">
        <v>3587</v>
      </c>
      <c r="G711" s="210" t="s">
        <v>1367</v>
      </c>
      <c r="H711" s="211">
        <v>8</v>
      </c>
      <c r="I711" s="211" t="s">
        <v>1359</v>
      </c>
      <c r="J711" s="210"/>
      <c r="K711" s="211"/>
      <c r="L711" s="210"/>
    </row>
    <row r="712" spans="1:12" ht="14.4" thickBot="1">
      <c r="A712" s="210">
        <v>3</v>
      </c>
      <c r="B712" s="211" t="s">
        <v>3588</v>
      </c>
      <c r="C712" s="211" t="s">
        <v>3126</v>
      </c>
      <c r="D712" s="214">
        <v>43153</v>
      </c>
      <c r="E712" s="211" t="s">
        <v>1357</v>
      </c>
      <c r="F712" s="211" t="s">
        <v>3589</v>
      </c>
      <c r="G712" s="210" t="s">
        <v>1516</v>
      </c>
      <c r="H712" s="211">
        <v>8</v>
      </c>
      <c r="I712" s="211" t="s">
        <v>1359</v>
      </c>
      <c r="J712" s="210"/>
      <c r="K712" s="211"/>
      <c r="L712" s="210"/>
    </row>
    <row r="713" spans="1:12" ht="14.4" thickBot="1">
      <c r="A713" s="210">
        <v>4</v>
      </c>
      <c r="B713" s="211" t="s">
        <v>3590</v>
      </c>
      <c r="C713" s="211" t="s">
        <v>3591</v>
      </c>
      <c r="D713" s="214">
        <v>43306</v>
      </c>
      <c r="E713" s="211" t="s">
        <v>1615</v>
      </c>
      <c r="F713" s="211" t="s">
        <v>3592</v>
      </c>
      <c r="G713" s="210" t="s">
        <v>1367</v>
      </c>
      <c r="H713" s="211">
        <v>10</v>
      </c>
      <c r="I713" s="211"/>
      <c r="J713" s="210"/>
      <c r="K713" s="211"/>
      <c r="L713" s="210"/>
    </row>
    <row r="714" spans="1:12" ht="55.8" thickBot="1">
      <c r="A714" s="210">
        <v>5</v>
      </c>
      <c r="B714" s="211" t="s">
        <v>3593</v>
      </c>
      <c r="C714" s="211" t="s">
        <v>3594</v>
      </c>
      <c r="D714" s="214">
        <v>43431</v>
      </c>
      <c r="E714" s="211" t="s">
        <v>1615</v>
      </c>
      <c r="F714" s="211" t="s">
        <v>3595</v>
      </c>
      <c r="G714" s="210" t="s">
        <v>1516</v>
      </c>
      <c r="H714" s="211">
        <v>10</v>
      </c>
      <c r="I714" s="211" t="s">
        <v>3596</v>
      </c>
      <c r="J714" s="210">
        <v>10</v>
      </c>
      <c r="K714" s="211"/>
      <c r="L714" s="210" t="s">
        <v>3597</v>
      </c>
    </row>
    <row r="715" spans="1:12" ht="28.2" thickBot="1">
      <c r="A715" s="210">
        <v>6</v>
      </c>
      <c r="B715" s="211" t="s">
        <v>3598</v>
      </c>
      <c r="C715" s="211" t="s">
        <v>3599</v>
      </c>
      <c r="D715" s="214">
        <v>43465</v>
      </c>
      <c r="E715" s="211" t="s">
        <v>1615</v>
      </c>
      <c r="F715" s="211" t="s">
        <v>3600</v>
      </c>
      <c r="G715" s="210" t="s">
        <v>1516</v>
      </c>
      <c r="H715" s="211">
        <v>8</v>
      </c>
      <c r="I715" s="211" t="s">
        <v>1359</v>
      </c>
      <c r="J715" s="210"/>
      <c r="K715" s="211"/>
      <c r="L715" s="210"/>
    </row>
    <row r="716" spans="1:12" ht="42" thickBot="1">
      <c r="A716" s="210">
        <v>7</v>
      </c>
      <c r="B716" s="211" t="s">
        <v>3601</v>
      </c>
      <c r="C716" s="211" t="s">
        <v>3602</v>
      </c>
      <c r="D716" s="214">
        <v>43573</v>
      </c>
      <c r="E716" s="211" t="s">
        <v>1615</v>
      </c>
      <c r="F716" s="211" t="s">
        <v>3603</v>
      </c>
      <c r="G716" s="210" t="s">
        <v>1516</v>
      </c>
      <c r="H716" s="211">
        <v>6</v>
      </c>
      <c r="I716" s="211" t="s">
        <v>3604</v>
      </c>
      <c r="J716" s="210"/>
      <c r="K716" s="211"/>
      <c r="L716" s="210"/>
    </row>
    <row r="717" spans="1:12" ht="14.4" thickBot="1">
      <c r="A717" s="210">
        <v>8</v>
      </c>
      <c r="B717" s="211" t="s">
        <v>3605</v>
      </c>
      <c r="C717" s="211" t="s">
        <v>3133</v>
      </c>
      <c r="D717" s="214">
        <v>43573</v>
      </c>
      <c r="E717" s="211" t="s">
        <v>1615</v>
      </c>
      <c r="F717" s="211" t="s">
        <v>3606</v>
      </c>
      <c r="G717" s="210" t="s">
        <v>3607</v>
      </c>
      <c r="H717" s="211">
        <v>8</v>
      </c>
      <c r="I717" s="211"/>
      <c r="J717" s="210"/>
      <c r="K717" s="211"/>
      <c r="L717" s="210"/>
    </row>
    <row r="718" spans="1:12" ht="14.4" thickBot="1">
      <c r="A718" s="210">
        <v>9</v>
      </c>
      <c r="B718" s="211" t="s">
        <v>3608</v>
      </c>
      <c r="C718" s="211" t="s">
        <v>3609</v>
      </c>
      <c r="D718" s="214">
        <v>43873</v>
      </c>
      <c r="E718" s="211" t="s">
        <v>1615</v>
      </c>
      <c r="F718" s="211" t="s">
        <v>3610</v>
      </c>
      <c r="G718" s="210" t="s">
        <v>1516</v>
      </c>
      <c r="H718" s="211">
        <v>10</v>
      </c>
      <c r="I718" s="211"/>
      <c r="J718" s="210"/>
      <c r="K718" s="211"/>
      <c r="L718" s="210"/>
    </row>
    <row r="719" spans="1:12" ht="42" thickBot="1">
      <c r="A719" s="210">
        <v>10</v>
      </c>
      <c r="B719" s="211" t="s">
        <v>3611</v>
      </c>
      <c r="C719" s="211" t="s">
        <v>3612</v>
      </c>
      <c r="D719" s="214">
        <v>43985</v>
      </c>
      <c r="E719" s="211" t="s">
        <v>1615</v>
      </c>
      <c r="F719" s="211" t="s">
        <v>3613</v>
      </c>
      <c r="G719" s="210" t="s">
        <v>1516</v>
      </c>
      <c r="H719" s="211">
        <v>3</v>
      </c>
      <c r="I719" s="211" t="s">
        <v>3614</v>
      </c>
      <c r="J719" s="210"/>
      <c r="K719" s="211"/>
      <c r="L719" s="210"/>
    </row>
    <row r="720" spans="1:12">
      <c r="B720" s="220"/>
      <c r="D720" s="222"/>
      <c r="I720" s="218"/>
      <c r="J720" s="229"/>
      <c r="K720" s="238"/>
      <c r="L720" s="239"/>
    </row>
    <row r="721" spans="1:12">
      <c r="B721" s="435" t="s">
        <v>3615</v>
      </c>
      <c r="C721" s="436"/>
      <c r="D721" s="436"/>
      <c r="E721" s="436"/>
      <c r="F721" s="436"/>
    </row>
    <row r="722" spans="1:12" ht="14.4" thickBot="1">
      <c r="B722" s="436"/>
      <c r="C722" s="436"/>
      <c r="D722" s="436"/>
      <c r="E722" s="436"/>
      <c r="F722" s="436"/>
    </row>
    <row r="723" spans="1:12" ht="38.25" customHeight="1" thickBot="1">
      <c r="A723" s="205" t="s">
        <v>1343</v>
      </c>
      <c r="B723" s="206" t="s">
        <v>1344</v>
      </c>
      <c r="C723" s="206" t="s">
        <v>2900</v>
      </c>
      <c r="D723" s="206" t="s">
        <v>3578</v>
      </c>
      <c r="E723" s="206" t="s">
        <v>1347</v>
      </c>
      <c r="F723" s="206" t="s">
        <v>1348</v>
      </c>
      <c r="G723" s="205" t="s">
        <v>3579</v>
      </c>
      <c r="H723" s="206" t="s">
        <v>2721</v>
      </c>
      <c r="I723" s="206" t="s">
        <v>3580</v>
      </c>
      <c r="J723" s="205" t="s">
        <v>3616</v>
      </c>
      <c r="K723" s="206"/>
      <c r="L723" s="244"/>
    </row>
    <row r="724" spans="1:12" ht="14.4" thickBot="1">
      <c r="A724" s="210">
        <v>1</v>
      </c>
      <c r="B724" s="211" t="s">
        <v>3617</v>
      </c>
      <c r="C724" s="211" t="s">
        <v>3618</v>
      </c>
      <c r="D724" s="214">
        <v>41695</v>
      </c>
      <c r="E724" s="211" t="s">
        <v>3619</v>
      </c>
      <c r="F724" s="211" t="s">
        <v>3620</v>
      </c>
      <c r="G724" s="210" t="s">
        <v>3621</v>
      </c>
      <c r="H724" s="211">
        <v>400</v>
      </c>
      <c r="I724" s="211"/>
      <c r="J724" s="210"/>
      <c r="K724" s="211"/>
      <c r="L724" s="244"/>
    </row>
    <row r="725" spans="1:12" ht="69.599999999999994" thickBot="1">
      <c r="A725" s="210">
        <v>2</v>
      </c>
      <c r="B725" s="211" t="s">
        <v>3622</v>
      </c>
      <c r="C725" s="211" t="s">
        <v>3623</v>
      </c>
      <c r="D725" s="214">
        <v>42241</v>
      </c>
      <c r="E725" s="211" t="s">
        <v>3619</v>
      </c>
      <c r="F725" s="211" t="s">
        <v>3624</v>
      </c>
      <c r="G725" s="210" t="s">
        <v>1381</v>
      </c>
      <c r="H725" s="211">
        <v>75</v>
      </c>
      <c r="I725" s="211" t="s">
        <v>3625</v>
      </c>
      <c r="J725" s="210" t="s">
        <v>3626</v>
      </c>
      <c r="K725" s="211" t="s">
        <v>3627</v>
      </c>
      <c r="L725" s="244"/>
    </row>
    <row r="726" spans="1:12" ht="42" thickBot="1">
      <c r="A726" s="210">
        <v>3</v>
      </c>
      <c r="B726" s="211" t="s">
        <v>3622</v>
      </c>
      <c r="C726" s="211" t="s">
        <v>3628</v>
      </c>
      <c r="D726" s="214">
        <v>43441</v>
      </c>
      <c r="E726" s="211" t="s">
        <v>3619</v>
      </c>
      <c r="F726" s="211" t="s">
        <v>3629</v>
      </c>
      <c r="G726" s="210" t="s">
        <v>1381</v>
      </c>
      <c r="H726" s="211">
        <v>67</v>
      </c>
      <c r="I726" s="211"/>
      <c r="J726" s="210"/>
      <c r="K726" s="211" t="s">
        <v>3630</v>
      </c>
      <c r="L726" s="244"/>
    </row>
    <row r="727" spans="1:12" ht="42" thickBot="1">
      <c r="A727" s="210">
        <v>4</v>
      </c>
      <c r="B727" s="211" t="s">
        <v>3622</v>
      </c>
      <c r="C727" s="211" t="s">
        <v>3628</v>
      </c>
      <c r="D727" s="214">
        <v>43441</v>
      </c>
      <c r="E727" s="211" t="s">
        <v>3619</v>
      </c>
      <c r="F727" s="211" t="s">
        <v>2332</v>
      </c>
      <c r="G727" s="210" t="s">
        <v>1381</v>
      </c>
      <c r="H727" s="211">
        <v>125</v>
      </c>
      <c r="I727" s="211" t="s">
        <v>3631</v>
      </c>
      <c r="J727" s="210"/>
      <c r="K727" s="211"/>
      <c r="L727" s="244"/>
    </row>
    <row r="728" spans="1:12">
      <c r="A728" s="221"/>
      <c r="B728" s="240"/>
      <c r="D728" s="222"/>
      <c r="E728" s="241"/>
      <c r="G728" s="242"/>
      <c r="J728" s="221"/>
    </row>
    <row r="729" spans="1:12">
      <c r="A729" s="221"/>
      <c r="B729" s="240"/>
      <c r="D729" s="222"/>
      <c r="E729" s="241"/>
      <c r="G729" s="242"/>
    </row>
    <row r="730" spans="1:12" ht="14.4" thickBot="1">
      <c r="B730" s="243" t="s">
        <v>3632</v>
      </c>
      <c r="D730" s="222"/>
      <c r="E730" s="241"/>
      <c r="G730" s="242"/>
    </row>
    <row r="731" spans="1:12" ht="28.2" thickBot="1">
      <c r="A731" s="205" t="s">
        <v>1343</v>
      </c>
      <c r="B731" s="206" t="s">
        <v>3633</v>
      </c>
      <c r="C731" s="206" t="s">
        <v>3634</v>
      </c>
      <c r="D731" s="213" t="s">
        <v>3635</v>
      </c>
      <c r="E731" s="206" t="s">
        <v>1347</v>
      </c>
      <c r="F731" s="206" t="s">
        <v>3636</v>
      </c>
      <c r="G731" s="205" t="s">
        <v>3637</v>
      </c>
      <c r="H731" s="206" t="s">
        <v>3638</v>
      </c>
      <c r="I731" s="206" t="s">
        <v>3639</v>
      </c>
      <c r="J731" s="206" t="s">
        <v>3640</v>
      </c>
      <c r="K731" s="205" t="s">
        <v>824</v>
      </c>
      <c r="L731" s="244"/>
    </row>
    <row r="732" spans="1:12" ht="42" customHeight="1" thickBot="1">
      <c r="A732" s="210">
        <v>1</v>
      </c>
      <c r="B732" s="211" t="s">
        <v>3641</v>
      </c>
      <c r="C732" s="211" t="s">
        <v>3642</v>
      </c>
      <c r="D732" s="214">
        <v>42937</v>
      </c>
      <c r="E732" s="211" t="s">
        <v>3264</v>
      </c>
      <c r="F732" s="211" t="s">
        <v>3643</v>
      </c>
      <c r="G732" s="210" t="s">
        <v>945</v>
      </c>
      <c r="H732" s="211">
        <v>100</v>
      </c>
      <c r="I732" s="211" t="s">
        <v>3644</v>
      </c>
      <c r="J732" s="210"/>
      <c r="K732" s="211"/>
      <c r="L732" s="244"/>
    </row>
    <row r="733" spans="1:12" ht="39.75" customHeight="1" thickBot="1">
      <c r="A733" s="210">
        <v>2</v>
      </c>
      <c r="B733" s="211" t="s">
        <v>3645</v>
      </c>
      <c r="C733" s="211" t="s">
        <v>3646</v>
      </c>
      <c r="D733" s="214">
        <v>42937</v>
      </c>
      <c r="E733" s="211" t="s">
        <v>3264</v>
      </c>
      <c r="F733" s="211" t="s">
        <v>3647</v>
      </c>
      <c r="G733" s="210" t="s">
        <v>945</v>
      </c>
      <c r="H733" s="211">
        <v>100</v>
      </c>
      <c r="I733" s="211" t="s">
        <v>3648</v>
      </c>
      <c r="J733" s="210"/>
      <c r="K733" s="211"/>
      <c r="L733" s="244"/>
    </row>
    <row r="734" spans="1:12" ht="41.25" customHeight="1" thickBot="1">
      <c r="A734" s="210">
        <v>3</v>
      </c>
      <c r="B734" s="211" t="s">
        <v>3645</v>
      </c>
      <c r="C734" s="211" t="s">
        <v>3649</v>
      </c>
      <c r="D734" s="214">
        <v>42968</v>
      </c>
      <c r="E734" s="211" t="s">
        <v>3264</v>
      </c>
      <c r="F734" s="211" t="s">
        <v>3650</v>
      </c>
      <c r="G734" s="210" t="s">
        <v>901</v>
      </c>
      <c r="H734" s="211">
        <v>70</v>
      </c>
      <c r="I734" s="211" t="s">
        <v>3651</v>
      </c>
      <c r="J734" s="210"/>
      <c r="K734" s="211"/>
      <c r="L734" s="244"/>
    </row>
    <row r="735" spans="1:12" ht="45.75" customHeight="1" thickBot="1">
      <c r="A735" s="210">
        <v>4</v>
      </c>
      <c r="B735" s="211" t="s">
        <v>3652</v>
      </c>
      <c r="C735" s="211" t="s">
        <v>3653</v>
      </c>
      <c r="D735" s="214">
        <v>43053</v>
      </c>
      <c r="E735" s="211" t="s">
        <v>3264</v>
      </c>
      <c r="F735" s="211" t="s">
        <v>3654</v>
      </c>
      <c r="G735" s="210" t="s">
        <v>945</v>
      </c>
      <c r="H735" s="211">
        <v>58</v>
      </c>
      <c r="I735" s="211" t="s">
        <v>3655</v>
      </c>
      <c r="J735" s="210"/>
      <c r="K735" s="211"/>
      <c r="L735" s="244"/>
    </row>
    <row r="736" spans="1:12" ht="60" customHeight="1" thickBot="1">
      <c r="A736" s="210">
        <v>5</v>
      </c>
      <c r="B736" s="211" t="s">
        <v>3652</v>
      </c>
      <c r="C736" s="211" t="s">
        <v>3656</v>
      </c>
      <c r="D736" s="214">
        <v>43075</v>
      </c>
      <c r="E736" s="211" t="s">
        <v>3264</v>
      </c>
      <c r="F736" s="211" t="s">
        <v>3657</v>
      </c>
      <c r="G736" s="210" t="s">
        <v>945</v>
      </c>
      <c r="H736" s="211">
        <v>100</v>
      </c>
      <c r="I736" s="211" t="s">
        <v>3658</v>
      </c>
      <c r="J736" s="210"/>
      <c r="K736" s="211"/>
      <c r="L736" s="244"/>
    </row>
    <row r="737" spans="1:12" ht="38.25" customHeight="1" thickBot="1">
      <c r="A737" s="210">
        <v>6</v>
      </c>
      <c r="B737" s="211" t="s">
        <v>3659</v>
      </c>
      <c r="C737" s="211" t="s">
        <v>3660</v>
      </c>
      <c r="D737" s="214">
        <v>43175</v>
      </c>
      <c r="E737" s="211" t="s">
        <v>3264</v>
      </c>
      <c r="F737" s="211" t="s">
        <v>2394</v>
      </c>
      <c r="G737" s="210" t="s">
        <v>945</v>
      </c>
      <c r="H737" s="211">
        <v>75</v>
      </c>
      <c r="I737" s="211" t="s">
        <v>3661</v>
      </c>
      <c r="J737" s="210"/>
      <c r="K737" s="211"/>
      <c r="L737" s="244"/>
    </row>
    <row r="738" spans="1:12" ht="14.4" thickBot="1">
      <c r="A738" s="210">
        <v>7</v>
      </c>
      <c r="B738" s="211" t="s">
        <v>3269</v>
      </c>
      <c r="C738" s="211" t="s">
        <v>3662</v>
      </c>
      <c r="D738" s="214">
        <v>43203</v>
      </c>
      <c r="E738" s="211" t="s">
        <v>3264</v>
      </c>
      <c r="F738" s="211" t="s">
        <v>3663</v>
      </c>
      <c r="G738" s="210" t="s">
        <v>945</v>
      </c>
      <c r="H738" s="211">
        <v>98</v>
      </c>
      <c r="I738" s="211" t="s">
        <v>1359</v>
      </c>
      <c r="J738" s="210"/>
      <c r="K738" s="211"/>
      <c r="L738" s="244"/>
    </row>
    <row r="739" spans="1:12" ht="44.25" customHeight="1" thickBot="1">
      <c r="A739" s="210">
        <v>8</v>
      </c>
      <c r="B739" s="211" t="s">
        <v>3659</v>
      </c>
      <c r="C739" s="211" t="s">
        <v>3664</v>
      </c>
      <c r="D739" s="214">
        <v>43235</v>
      </c>
      <c r="E739" s="211" t="s">
        <v>3264</v>
      </c>
      <c r="F739" s="211" t="s">
        <v>3665</v>
      </c>
      <c r="G739" s="210" t="s">
        <v>945</v>
      </c>
      <c r="H739" s="211">
        <v>100</v>
      </c>
      <c r="I739" s="211" t="s">
        <v>3666</v>
      </c>
      <c r="J739" s="210"/>
      <c r="K739" s="211"/>
      <c r="L739" s="244"/>
    </row>
    <row r="740" spans="1:12" ht="28.2" thickBot="1">
      <c r="A740" s="210">
        <v>9</v>
      </c>
      <c r="B740" s="211" t="s">
        <v>3667</v>
      </c>
      <c r="C740" s="211" t="s">
        <v>3668</v>
      </c>
      <c r="D740" s="214">
        <v>43462</v>
      </c>
      <c r="E740" s="211" t="s">
        <v>3264</v>
      </c>
      <c r="F740" s="211" t="s">
        <v>3669</v>
      </c>
      <c r="G740" s="210" t="s">
        <v>945</v>
      </c>
      <c r="H740" s="211">
        <v>100</v>
      </c>
      <c r="I740" s="211" t="s">
        <v>1359</v>
      </c>
      <c r="J740" s="210"/>
      <c r="K740" s="211"/>
      <c r="L740" s="244"/>
    </row>
    <row r="741" spans="1:12" ht="14.4" thickBot="1">
      <c r="A741" s="210">
        <v>10</v>
      </c>
      <c r="B741" s="211" t="s">
        <v>3667</v>
      </c>
      <c r="C741" s="211" t="s">
        <v>3670</v>
      </c>
      <c r="D741" s="214">
        <v>43465</v>
      </c>
      <c r="E741" s="211" t="s">
        <v>3264</v>
      </c>
      <c r="F741" s="211" t="s">
        <v>3671</v>
      </c>
      <c r="G741" s="210" t="s">
        <v>945</v>
      </c>
      <c r="H741" s="211">
        <v>100</v>
      </c>
      <c r="I741" s="211" t="s">
        <v>1359</v>
      </c>
      <c r="J741" s="210"/>
      <c r="K741" s="211"/>
      <c r="L741" s="244"/>
    </row>
    <row r="742" spans="1:12" ht="207.6" thickBot="1">
      <c r="A742" s="210">
        <v>11</v>
      </c>
      <c r="B742" s="211" t="s">
        <v>3672</v>
      </c>
      <c r="C742" s="211" t="s">
        <v>3673</v>
      </c>
      <c r="D742" s="214">
        <v>43773</v>
      </c>
      <c r="E742" s="211" t="s">
        <v>3264</v>
      </c>
      <c r="F742" s="211" t="s">
        <v>3674</v>
      </c>
      <c r="G742" s="210" t="s">
        <v>945</v>
      </c>
      <c r="H742" s="211">
        <v>45</v>
      </c>
      <c r="I742" s="211"/>
      <c r="J742" s="210" t="s">
        <v>3675</v>
      </c>
      <c r="K742" s="211"/>
      <c r="L742" s="244"/>
    </row>
    <row r="743" spans="1:12" ht="69.599999999999994" thickBot="1">
      <c r="A743" s="210">
        <v>12</v>
      </c>
      <c r="B743" s="211" t="s">
        <v>3676</v>
      </c>
      <c r="C743" s="211" t="s">
        <v>3677</v>
      </c>
      <c r="D743" s="214">
        <v>43852</v>
      </c>
      <c r="E743" s="211" t="s">
        <v>3264</v>
      </c>
      <c r="F743" s="211" t="s">
        <v>3678</v>
      </c>
      <c r="G743" s="210" t="s">
        <v>945</v>
      </c>
      <c r="H743" s="211">
        <v>44</v>
      </c>
      <c r="I743" s="211"/>
      <c r="J743" s="210" t="s">
        <v>3679</v>
      </c>
      <c r="K743" s="211"/>
      <c r="L743" s="244"/>
    </row>
    <row r="744" spans="1:12" s="250" customFormat="1" ht="69.599999999999994" thickBot="1">
      <c r="A744" s="210">
        <v>13</v>
      </c>
      <c r="B744" s="211" t="s">
        <v>3269</v>
      </c>
      <c r="C744" s="211" t="s">
        <v>3680</v>
      </c>
      <c r="D744" s="214">
        <v>43852</v>
      </c>
      <c r="E744" s="211" t="s">
        <v>3264</v>
      </c>
      <c r="F744" s="211" t="s">
        <v>3681</v>
      </c>
      <c r="G744" s="210" t="s">
        <v>945</v>
      </c>
      <c r="H744" s="211">
        <v>100</v>
      </c>
      <c r="I744" s="211"/>
      <c r="J744" s="210" t="s">
        <v>3682</v>
      </c>
      <c r="K744" s="211"/>
      <c r="L744" s="244"/>
    </row>
    <row r="745" spans="1:12" ht="28.2" thickBot="1">
      <c r="A745" s="210">
        <v>14</v>
      </c>
      <c r="B745" s="211" t="s">
        <v>3683</v>
      </c>
      <c r="C745" s="211" t="s">
        <v>3684</v>
      </c>
      <c r="D745" s="214">
        <v>43909</v>
      </c>
      <c r="E745" s="211" t="s">
        <v>3264</v>
      </c>
      <c r="F745" s="211" t="s">
        <v>3685</v>
      </c>
      <c r="G745" s="210" t="s">
        <v>945</v>
      </c>
      <c r="H745" s="211">
        <v>52</v>
      </c>
      <c r="I745" s="211"/>
      <c r="J745" s="210"/>
      <c r="K745" s="211"/>
      <c r="L745" s="244"/>
    </row>
    <row r="746" spans="1:12" ht="97.2" thickBot="1">
      <c r="A746" s="210">
        <v>15</v>
      </c>
      <c r="B746" s="211" t="s">
        <v>2389</v>
      </c>
      <c r="C746" s="211" t="s">
        <v>3686</v>
      </c>
      <c r="D746" s="214">
        <v>44390</v>
      </c>
      <c r="E746" s="211" t="s">
        <v>3687</v>
      </c>
      <c r="F746" s="211" t="s">
        <v>3688</v>
      </c>
      <c r="G746" s="210" t="s">
        <v>945</v>
      </c>
      <c r="H746" s="211">
        <v>100</v>
      </c>
      <c r="I746" s="211"/>
      <c r="J746" s="210" t="s">
        <v>3689</v>
      </c>
      <c r="K746" s="211">
        <v>214</v>
      </c>
      <c r="L746" s="244"/>
    </row>
    <row r="747" spans="1:12" ht="14.4" thickBot="1">
      <c r="A747" s="210">
        <v>16</v>
      </c>
      <c r="B747" s="211" t="s">
        <v>3690</v>
      </c>
      <c r="C747" s="211" t="s">
        <v>3691</v>
      </c>
      <c r="D747" s="214">
        <v>44516</v>
      </c>
      <c r="E747" s="211" t="s">
        <v>3264</v>
      </c>
      <c r="F747" s="211" t="s">
        <v>3692</v>
      </c>
      <c r="G747" s="210" t="s">
        <v>1505</v>
      </c>
      <c r="H747" s="211">
        <v>75</v>
      </c>
      <c r="I747" s="211"/>
      <c r="J747" s="210"/>
      <c r="K747" s="211"/>
      <c r="L747" s="244"/>
    </row>
    <row r="748" spans="1:12" ht="14.4" thickBot="1">
      <c r="A748" s="210">
        <v>17</v>
      </c>
      <c r="B748" s="211" t="s">
        <v>3693</v>
      </c>
      <c r="C748" s="211" t="s">
        <v>3694</v>
      </c>
      <c r="D748" s="214">
        <v>44659</v>
      </c>
      <c r="E748" s="211" t="s">
        <v>3264</v>
      </c>
      <c r="F748" s="211" t="s">
        <v>3695</v>
      </c>
      <c r="G748" s="210" t="s">
        <v>945</v>
      </c>
      <c r="H748" s="211">
        <v>60</v>
      </c>
      <c r="I748" s="211"/>
      <c r="J748" s="210"/>
      <c r="K748" s="211"/>
      <c r="L748" s="244"/>
    </row>
    <row r="749" spans="1:12" ht="28.2" thickBot="1">
      <c r="A749" s="210">
        <v>18</v>
      </c>
      <c r="B749" s="211" t="s">
        <v>3696</v>
      </c>
      <c r="C749" s="211" t="s">
        <v>3697</v>
      </c>
      <c r="D749" s="214">
        <v>44775</v>
      </c>
      <c r="E749" s="211" t="s">
        <v>3687</v>
      </c>
      <c r="F749" s="211" t="s">
        <v>2313</v>
      </c>
      <c r="G749" s="210" t="s">
        <v>945</v>
      </c>
      <c r="H749" s="211">
        <v>61</v>
      </c>
      <c r="I749" s="211"/>
      <c r="J749" s="210"/>
      <c r="K749" s="211"/>
      <c r="L749" s="244"/>
    </row>
    <row r="750" spans="1:12" ht="14.4" thickBot="1">
      <c r="A750" s="210">
        <v>19</v>
      </c>
      <c r="B750" s="211" t="s">
        <v>3698</v>
      </c>
      <c r="C750" s="211" t="s">
        <v>2427</v>
      </c>
      <c r="D750" s="214">
        <v>44796</v>
      </c>
      <c r="E750" s="211" t="s">
        <v>3687</v>
      </c>
      <c r="F750" s="211" t="s">
        <v>3699</v>
      </c>
      <c r="G750" s="210" t="s">
        <v>945</v>
      </c>
      <c r="H750" s="211">
        <v>100</v>
      </c>
      <c r="I750" s="211"/>
      <c r="J750" s="210"/>
      <c r="K750" s="211"/>
      <c r="L750" s="244"/>
    </row>
    <row r="751" spans="1:12" ht="14.4" thickBot="1">
      <c r="A751" s="210">
        <v>20</v>
      </c>
      <c r="B751" s="211" t="s">
        <v>3698</v>
      </c>
      <c r="C751" s="211" t="s">
        <v>3700</v>
      </c>
      <c r="D751" s="214">
        <v>44796</v>
      </c>
      <c r="E751" s="211" t="s">
        <v>3687</v>
      </c>
      <c r="F751" s="211" t="s">
        <v>3701</v>
      </c>
      <c r="G751" s="210" t="s">
        <v>945</v>
      </c>
      <c r="H751" s="211">
        <v>40</v>
      </c>
      <c r="I751" s="211"/>
      <c r="J751" s="210"/>
      <c r="K751" s="211"/>
      <c r="L751" s="244"/>
    </row>
    <row r="752" spans="1:12" ht="28.2" thickBot="1">
      <c r="A752" s="210">
        <v>21</v>
      </c>
      <c r="B752" s="211" t="s">
        <v>3702</v>
      </c>
      <c r="C752" s="211" t="s">
        <v>3703</v>
      </c>
      <c r="D752" s="214">
        <v>44796</v>
      </c>
      <c r="E752" s="211" t="s">
        <v>3687</v>
      </c>
      <c r="F752" s="211" t="s">
        <v>3704</v>
      </c>
      <c r="G752" s="210" t="s">
        <v>945</v>
      </c>
      <c r="H752" s="211">
        <v>68</v>
      </c>
      <c r="I752" s="211"/>
      <c r="J752" s="210"/>
      <c r="K752" s="211"/>
      <c r="L752" s="244"/>
    </row>
    <row r="753" spans="1:12">
      <c r="C753" s="222"/>
      <c r="D753" s="222"/>
      <c r="G753" s="245"/>
      <c r="J753" s="246"/>
      <c r="K753" s="221"/>
    </row>
    <row r="754" spans="1:12" ht="14.4" thickBot="1">
      <c r="B754" s="233" t="s">
        <v>3705</v>
      </c>
    </row>
    <row r="755" spans="1:12" ht="27" customHeight="1" thickBot="1">
      <c r="A755" s="205" t="s">
        <v>1343</v>
      </c>
      <c r="B755" s="206" t="s">
        <v>1344</v>
      </c>
      <c r="C755" s="206" t="s">
        <v>1345</v>
      </c>
      <c r="D755" s="206" t="s">
        <v>1346</v>
      </c>
      <c r="E755" s="206" t="s">
        <v>1347</v>
      </c>
      <c r="F755" s="206" t="s">
        <v>1348</v>
      </c>
      <c r="G755" s="205" t="s">
        <v>1349</v>
      </c>
      <c r="H755" s="206" t="s">
        <v>1350</v>
      </c>
      <c r="I755" s="206" t="s">
        <v>1351</v>
      </c>
      <c r="J755" s="206" t="s">
        <v>1352</v>
      </c>
      <c r="K755" s="205" t="s">
        <v>1353</v>
      </c>
      <c r="L755" s="205" t="s">
        <v>1354</v>
      </c>
    </row>
    <row r="756" spans="1:12" ht="28.2" thickBot="1">
      <c r="A756" s="210">
        <v>1</v>
      </c>
      <c r="B756" s="211" t="s">
        <v>1824</v>
      </c>
      <c r="C756" s="211" t="s">
        <v>3706</v>
      </c>
      <c r="D756" s="214">
        <v>41291</v>
      </c>
      <c r="E756" s="211" t="s">
        <v>3568</v>
      </c>
      <c r="F756" s="211" t="s">
        <v>3707</v>
      </c>
      <c r="G756" s="210" t="s">
        <v>3708</v>
      </c>
      <c r="H756" s="211">
        <v>200</v>
      </c>
      <c r="I756" s="211" t="s">
        <v>3709</v>
      </c>
      <c r="J756" s="210">
        <v>200</v>
      </c>
      <c r="K756" s="211" t="s">
        <v>3710</v>
      </c>
      <c r="L756" s="210">
        <v>200</v>
      </c>
    </row>
    <row r="757" spans="1:12" ht="55.8" thickBot="1">
      <c r="A757" s="210">
        <v>2</v>
      </c>
      <c r="B757" s="211" t="s">
        <v>2839</v>
      </c>
      <c r="C757" s="211" t="s">
        <v>3711</v>
      </c>
      <c r="D757" s="214">
        <v>41491</v>
      </c>
      <c r="E757" s="211" t="s">
        <v>3568</v>
      </c>
      <c r="F757" s="211" t="s">
        <v>3712</v>
      </c>
      <c r="G757" s="210"/>
      <c r="H757" s="211">
        <v>100</v>
      </c>
      <c r="I757" s="211"/>
      <c r="J757" s="210"/>
      <c r="K757" s="211"/>
      <c r="L757" s="210" t="s">
        <v>3713</v>
      </c>
    </row>
    <row r="758" spans="1:12" ht="14.4" thickBot="1">
      <c r="A758" s="210">
        <v>3</v>
      </c>
      <c r="B758" s="211" t="s">
        <v>1824</v>
      </c>
      <c r="C758" s="211" t="s">
        <v>3714</v>
      </c>
      <c r="D758" s="214">
        <v>43759</v>
      </c>
      <c r="E758" s="211" t="s">
        <v>3568</v>
      </c>
      <c r="F758" s="211" t="s">
        <v>3715</v>
      </c>
      <c r="G758" s="210" t="s">
        <v>3708</v>
      </c>
      <c r="H758" s="211">
        <v>589</v>
      </c>
      <c r="I758" s="211"/>
      <c r="J758" s="210"/>
      <c r="K758" s="211"/>
      <c r="L758" s="210"/>
    </row>
    <row r="759" spans="1:12" ht="14.4" thickBot="1">
      <c r="A759" s="210">
        <v>4</v>
      </c>
      <c r="B759" s="211" t="s">
        <v>1824</v>
      </c>
      <c r="C759" s="211" t="s">
        <v>3716</v>
      </c>
      <c r="D759" s="214">
        <v>43788</v>
      </c>
      <c r="E759" s="211" t="s">
        <v>3568</v>
      </c>
      <c r="F759" s="211" t="s">
        <v>3569</v>
      </c>
      <c r="G759" s="210" t="s">
        <v>3717</v>
      </c>
      <c r="H759" s="211">
        <v>417</v>
      </c>
      <c r="I759" s="211"/>
      <c r="J759" s="210"/>
      <c r="K759" s="211"/>
      <c r="L759" s="210"/>
    </row>
    <row r="761" spans="1:12" s="4" customFormat="1">
      <c r="A761" s="212"/>
      <c r="B761" s="252" t="s">
        <v>3718</v>
      </c>
      <c r="C761" s="252"/>
      <c r="D761" s="252"/>
      <c r="E761" s="252"/>
      <c r="F761" s="252"/>
      <c r="G761" s="253"/>
      <c r="H761" s="253"/>
      <c r="I761" s="212"/>
    </row>
    <row r="762" spans="1:12" s="4" customFormat="1" ht="14.4" thickBot="1">
      <c r="A762" s="212"/>
      <c r="B762" s="252"/>
      <c r="C762" s="252"/>
      <c r="D762" s="252"/>
      <c r="E762" s="252"/>
      <c r="F762" s="252"/>
      <c r="G762" s="253"/>
      <c r="H762" s="253"/>
      <c r="I762" s="212"/>
    </row>
    <row r="763" spans="1:12" s="4" customFormat="1" ht="42" thickBot="1">
      <c r="A763" s="205" t="s">
        <v>1343</v>
      </c>
      <c r="B763" s="206" t="s">
        <v>1344</v>
      </c>
      <c r="C763" s="206" t="s">
        <v>3719</v>
      </c>
      <c r="D763" s="206" t="s">
        <v>3720</v>
      </c>
      <c r="E763" s="206" t="s">
        <v>1347</v>
      </c>
      <c r="F763" s="206" t="s">
        <v>1348</v>
      </c>
      <c r="G763" s="205" t="s">
        <v>3721</v>
      </c>
      <c r="H763" s="206" t="s">
        <v>2721</v>
      </c>
      <c r="I763" s="206" t="s">
        <v>3722</v>
      </c>
      <c r="J763" s="206" t="s">
        <v>3723</v>
      </c>
      <c r="K763" s="205" t="s">
        <v>824</v>
      </c>
    </row>
    <row r="764" spans="1:12" s="4" customFormat="1" ht="28.2" thickBot="1">
      <c r="A764" s="210">
        <v>1</v>
      </c>
      <c r="B764" s="211" t="s">
        <v>2021</v>
      </c>
      <c r="C764" s="211" t="s">
        <v>2022</v>
      </c>
      <c r="D764" s="214">
        <v>43441</v>
      </c>
      <c r="E764" s="211" t="s">
        <v>1615</v>
      </c>
      <c r="F764" s="211" t="s">
        <v>2023</v>
      </c>
      <c r="G764" s="210" t="s">
        <v>1516</v>
      </c>
      <c r="H764" s="211">
        <v>44</v>
      </c>
      <c r="I764" s="211" t="s">
        <v>3724</v>
      </c>
      <c r="J764" s="210" t="s">
        <v>3725</v>
      </c>
      <c r="K764" s="211"/>
    </row>
    <row r="765" spans="1:12" s="4" customFormat="1" ht="28.2" thickBot="1">
      <c r="A765" s="210">
        <v>2</v>
      </c>
      <c r="B765" s="211" t="s">
        <v>2178</v>
      </c>
      <c r="C765" s="211" t="s">
        <v>2179</v>
      </c>
      <c r="D765" s="214">
        <v>43794</v>
      </c>
      <c r="E765" s="211" t="s">
        <v>1615</v>
      </c>
      <c r="F765" s="211" t="s">
        <v>2180</v>
      </c>
      <c r="G765" s="210" t="s">
        <v>2181</v>
      </c>
      <c r="H765" s="211">
        <v>66.41</v>
      </c>
      <c r="I765" s="211" t="s">
        <v>3724</v>
      </c>
      <c r="J765" s="210" t="s">
        <v>3725</v>
      </c>
      <c r="K765" s="211"/>
    </row>
    <row r="766" spans="1:12" s="4" customFormat="1" ht="28.2" thickBot="1">
      <c r="A766" s="210">
        <v>3</v>
      </c>
      <c r="B766" s="211" t="s">
        <v>1932</v>
      </c>
      <c r="C766" s="211" t="s">
        <v>2453</v>
      </c>
      <c r="D766" s="214">
        <v>44501</v>
      </c>
      <c r="E766" s="211" t="s">
        <v>1615</v>
      </c>
      <c r="F766" s="211" t="s">
        <v>2299</v>
      </c>
      <c r="G766" s="210" t="s">
        <v>1516</v>
      </c>
      <c r="H766" s="211">
        <v>32</v>
      </c>
      <c r="I766" s="211"/>
      <c r="J766" s="210" t="s">
        <v>3725</v>
      </c>
      <c r="K766" s="211"/>
    </row>
    <row r="767" spans="1:12" s="4" customFormat="1" ht="28.2" thickBot="1">
      <c r="A767" s="210">
        <v>4</v>
      </c>
      <c r="B767" s="211" t="s">
        <v>2155</v>
      </c>
      <c r="C767" s="211" t="s">
        <v>2156</v>
      </c>
      <c r="D767" s="214">
        <v>43734</v>
      </c>
      <c r="E767" s="211" t="s">
        <v>1615</v>
      </c>
      <c r="F767" s="211" t="s">
        <v>2157</v>
      </c>
      <c r="G767" s="210" t="s">
        <v>1516</v>
      </c>
      <c r="H767" s="211">
        <v>30</v>
      </c>
      <c r="I767" s="211" t="s">
        <v>3724</v>
      </c>
      <c r="J767" s="210" t="s">
        <v>3725</v>
      </c>
      <c r="K767" s="211"/>
    </row>
    <row r="768" spans="1:12" s="4" customFormat="1" ht="28.2" thickBot="1">
      <c r="A768" s="210">
        <v>5</v>
      </c>
      <c r="B768" s="211" t="s">
        <v>1932</v>
      </c>
      <c r="C768" s="211" t="s">
        <v>2000</v>
      </c>
      <c r="D768" s="214">
        <v>43431</v>
      </c>
      <c r="E768" s="211" t="s">
        <v>1615</v>
      </c>
      <c r="F768" s="211" t="s">
        <v>2001</v>
      </c>
      <c r="G768" s="210" t="s">
        <v>1516</v>
      </c>
      <c r="H768" s="211">
        <v>82.3</v>
      </c>
      <c r="I768" s="211" t="s">
        <v>3724</v>
      </c>
      <c r="J768" s="210" t="s">
        <v>3725</v>
      </c>
      <c r="K768" s="211"/>
    </row>
    <row r="769" spans="1:11" s="4" customFormat="1" ht="111" thickBot="1">
      <c r="A769" s="210">
        <v>6</v>
      </c>
      <c r="B769" s="211" t="s">
        <v>1932</v>
      </c>
      <c r="C769" s="211" t="s">
        <v>3365</v>
      </c>
      <c r="D769" s="214">
        <v>43383</v>
      </c>
      <c r="E769" s="211">
        <v>43383</v>
      </c>
      <c r="F769" s="211" t="s">
        <v>3366</v>
      </c>
      <c r="G769" s="210" t="s">
        <v>1516</v>
      </c>
      <c r="H769" s="211">
        <v>28</v>
      </c>
      <c r="I769" s="211" t="s">
        <v>3724</v>
      </c>
      <c r="J769" s="210" t="s">
        <v>3726</v>
      </c>
      <c r="K769" s="211" t="s">
        <v>3727</v>
      </c>
    </row>
    <row r="770" spans="1:11" s="4" customFormat="1" ht="28.2" thickBot="1">
      <c r="A770" s="210">
        <v>7</v>
      </c>
      <c r="B770" s="211" t="s">
        <v>2117</v>
      </c>
      <c r="C770" s="211" t="s">
        <v>2118</v>
      </c>
      <c r="D770" s="214">
        <v>43662</v>
      </c>
      <c r="E770" s="211" t="s">
        <v>1615</v>
      </c>
      <c r="F770" s="211" t="s">
        <v>2119</v>
      </c>
      <c r="G770" s="210" t="s">
        <v>1516</v>
      </c>
      <c r="H770" s="211">
        <v>60</v>
      </c>
      <c r="I770" s="211" t="s">
        <v>3724</v>
      </c>
      <c r="J770" s="210" t="s">
        <v>3725</v>
      </c>
      <c r="K770" s="211"/>
    </row>
    <row r="771" spans="1:11" s="4" customFormat="1" ht="28.2" thickBot="1">
      <c r="A771" s="210">
        <v>8</v>
      </c>
      <c r="B771" s="211" t="s">
        <v>3728</v>
      </c>
      <c r="C771" s="211" t="s">
        <v>2265</v>
      </c>
      <c r="D771" s="214">
        <v>44196</v>
      </c>
      <c r="E771" s="211" t="s">
        <v>1615</v>
      </c>
      <c r="F771" s="211" t="s">
        <v>2266</v>
      </c>
      <c r="G771" s="210" t="s">
        <v>1516</v>
      </c>
      <c r="H771" s="211">
        <v>15</v>
      </c>
      <c r="I771" s="211"/>
      <c r="J771" s="210" t="s">
        <v>3725</v>
      </c>
      <c r="K771" s="211"/>
    </row>
    <row r="772" spans="1:11" s="4" customFormat="1" ht="83.4" thickBot="1">
      <c r="A772" s="210">
        <v>9</v>
      </c>
      <c r="B772" s="211" t="s">
        <v>1932</v>
      </c>
      <c r="C772" s="211" t="s">
        <v>1933</v>
      </c>
      <c r="D772" s="214">
        <v>43312</v>
      </c>
      <c r="E772" s="211" t="s">
        <v>1615</v>
      </c>
      <c r="F772" s="211" t="s">
        <v>1934</v>
      </c>
      <c r="G772" s="210" t="s">
        <v>1516</v>
      </c>
      <c r="H772" s="211">
        <v>28</v>
      </c>
      <c r="I772" s="211" t="s">
        <v>1935</v>
      </c>
      <c r="J772" s="210" t="s">
        <v>3725</v>
      </c>
      <c r="K772" s="211" t="s">
        <v>3729</v>
      </c>
    </row>
    <row r="773" spans="1:11" s="4" customFormat="1" ht="28.2" thickBot="1">
      <c r="A773" s="210">
        <v>10</v>
      </c>
      <c r="B773" s="211" t="s">
        <v>1932</v>
      </c>
      <c r="C773" s="211" t="s">
        <v>3730</v>
      </c>
      <c r="D773" s="214">
        <v>44855</v>
      </c>
      <c r="E773" s="211" t="s">
        <v>1615</v>
      </c>
      <c r="F773" s="211" t="s">
        <v>3731</v>
      </c>
      <c r="G773" s="210" t="s">
        <v>1516</v>
      </c>
      <c r="H773" s="211">
        <v>55</v>
      </c>
      <c r="I773" s="211"/>
      <c r="J773" s="210" t="s">
        <v>3725</v>
      </c>
      <c r="K773" s="211"/>
    </row>
    <row r="774" spans="1:11">
      <c r="D774" s="222"/>
    </row>
    <row r="775" spans="1:11" s="4" customFormat="1" ht="14.4" thickBot="1">
      <c r="A775" s="212"/>
      <c r="B775" s="212"/>
      <c r="D775" s="198"/>
      <c r="E775" s="252" t="s">
        <v>3732</v>
      </c>
      <c r="F775" s="252"/>
      <c r="G775" s="252"/>
      <c r="H775" s="252"/>
      <c r="I775" s="252"/>
      <c r="J775" s="253"/>
      <c r="K775" s="212"/>
    </row>
    <row r="776" spans="1:11" s="4" customFormat="1" ht="42" thickBot="1">
      <c r="A776" s="205" t="s">
        <v>1343</v>
      </c>
      <c r="B776" s="206" t="s">
        <v>1344</v>
      </c>
      <c r="C776" s="206" t="s">
        <v>3719</v>
      </c>
      <c r="D776" s="213" t="s">
        <v>3720</v>
      </c>
      <c r="E776" s="206" t="s">
        <v>1347</v>
      </c>
      <c r="F776" s="206" t="s">
        <v>1348</v>
      </c>
      <c r="G776" s="205" t="s">
        <v>1349</v>
      </c>
      <c r="H776" s="206" t="s">
        <v>1350</v>
      </c>
      <c r="I776" s="206" t="s">
        <v>1351</v>
      </c>
      <c r="J776" s="206" t="s">
        <v>3733</v>
      </c>
      <c r="K776" s="205" t="s">
        <v>3734</v>
      </c>
    </row>
    <row r="777" spans="1:11" s="4" customFormat="1" ht="57" customHeight="1" thickBot="1">
      <c r="A777" s="210">
        <v>1</v>
      </c>
      <c r="B777" s="211" t="s">
        <v>3659</v>
      </c>
      <c r="C777" s="211" t="s">
        <v>3660</v>
      </c>
      <c r="D777" s="214">
        <v>43175</v>
      </c>
      <c r="E777" s="211" t="s">
        <v>3264</v>
      </c>
      <c r="F777" s="211" t="s">
        <v>2394</v>
      </c>
      <c r="G777" s="210" t="s">
        <v>945</v>
      </c>
      <c r="H777" s="211">
        <v>75</v>
      </c>
      <c r="I777" s="211" t="s">
        <v>3661</v>
      </c>
      <c r="J777" s="210" t="s">
        <v>3735</v>
      </c>
      <c r="K777" s="211" t="s">
        <v>3736</v>
      </c>
    </row>
    <row r="778" spans="1:11" s="4" customFormat="1" ht="55.5" customHeight="1" thickBot="1">
      <c r="A778" s="210">
        <v>2</v>
      </c>
      <c r="B778" s="211" t="s">
        <v>3659</v>
      </c>
      <c r="C778" s="211" t="s">
        <v>3664</v>
      </c>
      <c r="D778" s="214">
        <v>43235</v>
      </c>
      <c r="E778" s="211" t="s">
        <v>3264</v>
      </c>
      <c r="F778" s="211" t="s">
        <v>3665</v>
      </c>
      <c r="G778" s="210" t="s">
        <v>945</v>
      </c>
      <c r="H778" s="211">
        <v>100</v>
      </c>
      <c r="I778" s="211" t="s">
        <v>3666</v>
      </c>
      <c r="J778" s="210" t="s">
        <v>3735</v>
      </c>
      <c r="K778" s="211" t="s">
        <v>3737</v>
      </c>
    </row>
  </sheetData>
  <mergeCells count="7">
    <mergeCell ref="B721:F722"/>
    <mergeCell ref="B3:F3"/>
    <mergeCell ref="A452:L452"/>
    <mergeCell ref="A503:K503"/>
    <mergeCell ref="A616:J617"/>
    <mergeCell ref="B698:E699"/>
    <mergeCell ref="B707:F708"/>
  </mergeCells>
  <pageMargins left="0.27777777777777779" right="0.27777777777777779" top="0.27777777777777779" bottom="0.27777777777777779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F06F-5AC3-47B2-93F1-F4D575AA49D8}">
  <sheetPr>
    <tabColor theme="9"/>
  </sheetPr>
  <dimension ref="B1:B3"/>
  <sheetViews>
    <sheetView showGridLines="0" workbookViewId="0">
      <selection activeCell="B1" sqref="B1"/>
    </sheetView>
  </sheetViews>
  <sheetFormatPr baseColWidth="10" defaultColWidth="10.88671875" defaultRowHeight="13.8"/>
  <cols>
    <col min="1" max="2" width="10.88671875" style="4"/>
    <col min="3" max="3" width="46.88671875" style="4" bestFit="1" customWidth="1"/>
    <col min="4" max="4" width="20.5546875" style="4" customWidth="1"/>
    <col min="5" max="5" width="17.109375" style="4" bestFit="1" customWidth="1"/>
    <col min="6" max="6" width="11" style="4" bestFit="1" customWidth="1"/>
    <col min="7" max="7" width="21.44140625" style="4" bestFit="1" customWidth="1"/>
    <col min="8" max="8" width="11" style="4" bestFit="1" customWidth="1"/>
    <col min="9" max="9" width="11.5546875" style="4" bestFit="1" customWidth="1"/>
    <col min="10" max="16384" width="10.88671875" style="4"/>
  </cols>
  <sheetData>
    <row r="1" spans="2:2">
      <c r="B1" s="14" t="s">
        <v>3738</v>
      </c>
    </row>
    <row r="3" spans="2:2">
      <c r="B3" s="4" t="s">
        <v>3739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0b1a4a-00f9-4180-9075-32800ebf15a9" xsi:nil="true"/>
    <lcf76f155ced4ddcb4097134ff3c332f xmlns="9a0a35b7-a82e-49bf-97f1-70b2cd739fd7">
      <Terms xmlns="http://schemas.microsoft.com/office/infopath/2007/PartnerControls"/>
    </lcf76f155ced4ddcb4097134ff3c332f>
    <_Flow_SignoffStatus xmlns="9a0a35b7-a82e-49bf-97f1-70b2cd739fd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4782FA66F0438D04AEADAD69A4FB" ma:contentTypeVersion="19" ma:contentTypeDescription="Crée un document." ma:contentTypeScope="" ma:versionID="75645be018d4ae45088b05dcf318d2cd">
  <xsd:schema xmlns:xsd="http://www.w3.org/2001/XMLSchema" xmlns:xs="http://www.w3.org/2001/XMLSchema" xmlns:p="http://schemas.microsoft.com/office/2006/metadata/properties" xmlns:ns2="9a0a35b7-a82e-49bf-97f1-70b2cd739fd7" xmlns:ns3="050b1a4a-00f9-4180-9075-32800ebf15a9" targetNamespace="http://schemas.microsoft.com/office/2006/metadata/properties" ma:root="true" ma:fieldsID="ddbedfcb34a6c54fa06750efd2edf34f" ns2:_="" ns3:_="">
    <xsd:import namespace="9a0a35b7-a82e-49bf-97f1-70b2cd739fd7"/>
    <xsd:import namespace="050b1a4a-00f9-4180-9075-32800ebf15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a35b7-a82e-49bf-97f1-70b2cd739f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6" nillable="true" ma:displayName="État de validation" ma:internalName="_x00c9_tat_x0020_de_x0020_validation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8476b36d-4a85-4f6e-aa68-817b2446c4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b1a4a-00f9-4180-9075-32800ebf15a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4c05d94-fc21-4a4b-8840-74eeff17dead}" ma:internalName="TaxCatchAll" ma:showField="CatchAllData" ma:web="050b1a4a-00f9-4180-9075-32800ebf15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G U E A A B Q S w M E F A A C A A g A b G d H V N g e i D S m A A A A + A A A A B I A H A B D b 2 5 m a W c v U G F j a 2 F n Z S 5 4 b W w g o h g A K K A U A A A A A A A A A A A A A A A A A A A A A A A A A A A A h Y + x D o I w F E V / h X S n D y i J h D z K 4 C r G h M S 4 k l K g E Y o p R f g 3 B z / J X 5 B E U T f H e 3 K G c x + 3 O 6 Z z 1 z p X a Q b V 6 4 T 4 1 C O O 1 K I v l a 4 T M t r K j U j K 8 V C I c 1 F L Z 5 H 1 E M 9 D m Z D G 2 k s M M E 0 T n R j t T Q 2 B 5 / l w y n a 5 a G R X k I + s / s u u 0 o M t t J C E 4 / E V w w P K G A 0 Z 2 9 A w 8 h F W j J n S X y V Y i q m H 8 A N x O 7 Z 2 N J J X x s 3 3 C O t E e L / g T 1 B L A w Q U A A I A C A B s Z 0 d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G d H V L r j u F Z d A Q A A S A c A A B M A H A B G b 3 J t d W x h c y 9 T Z W N 0 a W 9 u M S 5 t I K I Y A C i g F A A A A A A A A A A A A A A A A A A A A A A A A A A A A O 2 S z W r C Q B D H 7 0 L e Y d h e E k i D a 0 w / y a V K w U O p E H s y H l Y z s Y F k I 7 u b 0 l Z 8 I J / D F 2 v i F y 1 k a a W C F / e y 8 J t h d v 7 L T + J E J T m H Y H P T e 6 N h N O Q r E x j B B R m w c Y r N p g t m n 0 0 R q E X A h x S V 0 Y D y B H k h J l i S f h Q 7 6 1 Z p P i Y p O p 2 c K + R K m q R z F 7 5 I F D J k U i a K c S c S L M P w m W N X J G 8 I l / D E P p m Q E K y W f L W c s j R 8 K A S y I u w F Y f W m B N d z Z l F M L B u G v W y W Y l Z O Z t W u P q G O S 0 a W v d l m v 6 u / X W w + 7 E X + P g I Z L Y Z d p t h o 2 1 6 G + 5 g h Z H m U x M l q W Q V b t z o D w b i M c 5 F 1 8 r T I e N U l z d 0 U e z 4 n G 0 6 J D a q a o P B d L W z Y 8 Z a G u x r e 1 n B P w 6 8 0 / F r D b z T 8 V s N p U 1 f 4 m X h h G Y 2 E 1 / 9 l r U T e K S V q 0 4 M k 8 u o l 8 o 4 i k X e W q K b Q + p 9 d 9 L R 2 w T i R B x l G 6 w 2 j R z G M n g 3 7 1 b B v B V 1 m 2 v 6 7 k 1 9 Q S w E C L Q A U A A I A C A B s Z 0 d U 2 B 6 I N K Y A A A D 4 A A A A E g A A A A A A A A A A A A A A A A A A A A A A Q 2 9 u Z m l n L 1 B h Y 2 t h Z 2 U u e G 1 s U E s B A i 0 A F A A C A A g A b G d H V A / K 6 a u k A A A A 6 Q A A A B M A A A A A A A A A A A A A A A A A 8 g A A A F t D b 2 5 0 Z W 5 0 X 1 R 5 c G V z X S 5 4 b W x Q S w E C L Q A U A A I A C A B s Z 0 d U u u O 4 V l 0 B A A B I B w A A E w A A A A A A A A A A A A A A A A D j A Q A A R m 9 y b X V s Y X M v U 2 V j d G l v b j E u b V B L B Q Y A A A A A A w A D A M I A A A C N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u L A A A A A A A A I w s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A w M y U y M C h Q Y W d l J T I w M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D R U M D g 6 M z c 6 M z Q u O D I 0 N z E z M 1 o i I C 8 + P E V u d H J 5 I F R 5 c G U 9 I k Z p b G x D b 2 x 1 b W 5 U e X B l c y I g V m F s d W U 9 I n N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z I C h Q Y W d l I D E p L 0 F 1 d G 9 S Z W 1 v d m V k Q 2 9 s d W 1 u c z E u e 0 N v b H V t b j E s M H 0 m c X V v d D s s J n F 1 b 3 Q 7 U 2 V j d G l v b j E v V G F i b G U w M D M g K F B h Z 2 U g M S k v Q X V 0 b 1 J l b W 9 2 Z W R D b 2 x 1 b W 5 z M S 5 7 Q 2 9 s d W 1 u M i w x f S Z x d W 9 0 O y w m c X V v d D t T Z W N 0 a W 9 u M S 9 U Y W J s Z T A w M y A o U G F n Z S A x K S 9 B d X R v U m V t b 3 Z l Z E N v b H V t b n M x L n t D b 2 x 1 b W 4 z L D J 9 J n F 1 b 3 Q 7 L C Z x d W 9 0 O 1 N l Y 3 R p b 2 4 x L 1 R h Y m x l M D A z I C h Q Y W d l I D E p L 0 F 1 d G 9 S Z W 1 v d m V k Q 2 9 s d W 1 u c z E u e 0 N v b H V t b j Q s M 3 0 m c X V v d D s s J n F 1 b 3 Q 7 U 2 V j d G l v b j E v V G F i b G U w M D M g K F B h Z 2 U g M S k v Q X V 0 b 1 J l b W 9 2 Z W R D b 2 x 1 b W 5 z M S 5 7 Q 2 9 s d W 1 u N S w 0 f S Z x d W 9 0 O y w m c X V v d D t T Z W N 0 a W 9 u M S 9 U Y W J s Z T A w M y A o U G F n Z S A x K S 9 B d X R v U m V t b 3 Z l Z E N v b H V t b n M x L n t D b 2 x 1 b W 4 2 L D V 9 J n F 1 b 3 Q 7 L C Z x d W 9 0 O 1 N l Y 3 R p b 2 4 x L 1 R h Y m x l M D A z I C h Q Y W d l I D E p L 0 F 1 d G 9 S Z W 1 v d m V k Q 2 9 s d W 1 u c z E u e 0 N v b H V t b j c s N n 0 m c X V v d D s s J n F 1 b 3 Q 7 U 2 V j d G l v b j E v V G F i b G U w M D M g K F B h Z 2 U g M S k v Q X V 0 b 1 J l b W 9 2 Z W R D b 2 x 1 b W 5 z M S 5 7 Q 2 9 s d W 1 u O C w 3 f S Z x d W 9 0 O y w m c X V v d D t T Z W N 0 a W 9 u M S 9 U Y W J s Z T A w M y A o U G F n Z S A x K S 9 B d X R v U m V t b 3 Z l Z E N v b H V t b n M x L n t D b 2 x 1 b W 4 5 L D h 9 J n F 1 b 3 Q 7 L C Z x d W 9 0 O 1 N l Y 3 R p b 2 4 x L 1 R h Y m x l M D A z I C h Q Y W d l I D E p L 0 F 1 d G 9 S Z W 1 v d m V k Q 2 9 s d W 1 u c z E u e 0 N v b H V t b j E w L D l 9 J n F 1 b 3 Q 7 L C Z x d W 9 0 O 1 N l Y 3 R p b 2 4 x L 1 R h Y m x l M D A z I C h Q Y W d l I D E p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V G F i b G U w M D M g K F B h Z 2 U g M S k v Q X V 0 b 1 J l b W 9 2 Z W R D b 2 x 1 b W 5 z M S 5 7 Q 2 9 s d W 1 u M S w w f S Z x d W 9 0 O y w m c X V v d D t T Z W N 0 a W 9 u M S 9 U Y W J s Z T A w M y A o U G F n Z S A x K S 9 B d X R v U m V t b 3 Z l Z E N v b H V t b n M x L n t D b 2 x 1 b W 4 y L D F 9 J n F 1 b 3 Q 7 L C Z x d W 9 0 O 1 N l Y 3 R p b 2 4 x L 1 R h Y m x l M D A z I C h Q Y W d l I D E p L 0 F 1 d G 9 S Z W 1 v d m V k Q 2 9 s d W 1 u c z E u e 0 N v b H V t b j M s M n 0 m c X V v d D s s J n F 1 b 3 Q 7 U 2 V j d G l v b j E v V G F i b G U w M D M g K F B h Z 2 U g M S k v Q X V 0 b 1 J l b W 9 2 Z W R D b 2 x 1 b W 5 z M S 5 7 Q 2 9 s d W 1 u N C w z f S Z x d W 9 0 O y w m c X V v d D t T Z W N 0 a W 9 u M S 9 U Y W J s Z T A w M y A o U G F n Z S A x K S 9 B d X R v U m V t b 3 Z l Z E N v b H V t b n M x L n t D b 2 x 1 b W 4 1 L D R 9 J n F 1 b 3 Q 7 L C Z x d W 9 0 O 1 N l Y 3 R p b 2 4 x L 1 R h Y m x l M D A z I C h Q Y W d l I D E p L 0 F 1 d G 9 S Z W 1 v d m V k Q 2 9 s d W 1 u c z E u e 0 N v b H V t b j Y s N X 0 m c X V v d D s s J n F 1 b 3 Q 7 U 2 V j d G l v b j E v V G F i b G U w M D M g K F B h Z 2 U g M S k v Q X V 0 b 1 J l b W 9 2 Z W R D b 2 x 1 b W 5 z M S 5 7 Q 2 9 s d W 1 u N y w 2 f S Z x d W 9 0 O y w m c X V v d D t T Z W N 0 a W 9 u M S 9 U Y W J s Z T A w M y A o U G F n Z S A x K S 9 B d X R v U m V t b 3 Z l Z E N v b H V t b n M x L n t D b 2 x 1 b W 4 4 L D d 9 J n F 1 b 3 Q 7 L C Z x d W 9 0 O 1 N l Y 3 R p b 2 4 x L 1 R h Y m x l M D A z I C h Q Y W d l I D E p L 0 F 1 d G 9 S Z W 1 v d m V k Q 2 9 s d W 1 u c z E u e 0 N v b H V t b j k s O H 0 m c X V v d D s s J n F 1 b 3 Q 7 U 2 V j d G l v b j E v V G F i b G U w M D M g K F B h Z 2 U g M S k v Q X V 0 b 1 J l b W 9 2 Z W R D b 2 x 1 b W 5 z M S 5 7 Q 2 9 s d W 1 u M T A s O X 0 m c X V v d D s s J n F 1 b 3 Q 7 U 2 V j d G l v b j E v V G F i b G U w M D M g K F B h Z 2 U g M S k v Q X V 0 b 1 J l b W 9 2 Z W R D b 2 x 1 b W 5 z M S 5 7 Q 2 9 s d W 1 u M T E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y U y M C h Q Y W d l J T I w M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M l M j A o U G F n Z S U y M D E p L 1 R h Y m x l M D A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M l M j A o U G F n Z S U y M D E p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S U y M C h Q Y W d l J T I w M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D R U M D k 6 M j g 6 N T A u M D A 1 N z M 4 N V o i I C 8 + P E V u d H J 5 I F R 5 c G U 9 I k Z p b G x D b 2 x 1 b W 5 U e X B l c y I g V m F s d W U 9 I n N C Z 1 l H Q m d Z R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1 I C h Q Y W d l I D E p L 0 F 1 d G 9 S Z W 1 v d m V k Q 2 9 s d W 1 u c z E u e 0 N v b H V t b j E s M H 0 m c X V v d D s s J n F 1 b 3 Q 7 U 2 V j d G l v b j E v V G F i b G U w M D U g K F B h Z 2 U g M S k v Q X V 0 b 1 J l b W 9 2 Z W R D b 2 x 1 b W 5 z M S 5 7 Q 2 9 s d W 1 u M i w x f S Z x d W 9 0 O y w m c X V v d D t T Z W N 0 a W 9 u M S 9 U Y W J s Z T A w N S A o U G F n Z S A x K S 9 B d X R v U m V t b 3 Z l Z E N v b H V t b n M x L n t D b 2 x 1 b W 4 z L D J 9 J n F 1 b 3 Q 7 L C Z x d W 9 0 O 1 N l Y 3 R p b 2 4 x L 1 R h Y m x l M D A 1 I C h Q Y W d l I D E p L 0 F 1 d G 9 S Z W 1 v d m V k Q 2 9 s d W 1 u c z E u e 0 N v b H V t b j Q s M 3 0 m c X V v d D s s J n F 1 b 3 Q 7 U 2 V j d G l v b j E v V G F i b G U w M D U g K F B h Z 2 U g M S k v Q X V 0 b 1 J l b W 9 2 Z W R D b 2 x 1 b W 5 z M S 5 7 Q 2 9 s d W 1 u N S w 0 f S Z x d W 9 0 O y w m c X V v d D t T Z W N 0 a W 9 u M S 9 U Y W J s Z T A w N S A o U G F n Z S A x K S 9 B d X R v U m V t b 3 Z l Z E N v b H V t b n M x L n t D b 2 x 1 b W 4 2 L D V 9 J n F 1 b 3 Q 7 L C Z x d W 9 0 O 1 N l Y 3 R p b 2 4 x L 1 R h Y m x l M D A 1 I C h Q Y W d l I D E p L 0 F 1 d G 9 S Z W 1 v d m V k Q 2 9 s d W 1 u c z E u e 0 N v b H V t b j c s N n 0 m c X V v d D s s J n F 1 b 3 Q 7 U 2 V j d G l v b j E v V G F i b G U w M D U g K F B h Z 2 U g M S k v Q X V 0 b 1 J l b W 9 2 Z W R D b 2 x 1 b W 5 z M S 5 7 Q 2 9 s d W 1 u O C w 3 f S Z x d W 9 0 O y w m c X V v d D t T Z W N 0 a W 9 u M S 9 U Y W J s Z T A w N S A o U G F n Z S A x K S 9 B d X R v U m V t b 3 Z l Z E N v b H V t b n M x L n t D b 2 x 1 b W 4 5 L D h 9 J n F 1 b 3 Q 7 L C Z x d W 9 0 O 1 N l Y 3 R p b 2 4 x L 1 R h Y m x l M D A 1 I C h Q Y W d l I D E p L 0 F 1 d G 9 S Z W 1 v d m V k Q 2 9 s d W 1 u c z E u e 0 N v b H V t b j E w L D l 9 J n F 1 b 3 Q 7 L C Z x d W 9 0 O 1 N l Y 3 R p b 2 4 x L 1 R h Y m x l M D A 1 I C h Q Y W d l I D E p L 0 F 1 d G 9 S Z W 1 v d m V k Q 2 9 s d W 1 u c z E u e 0 N v b H V t b j E x L D E w f S Z x d W 9 0 O y w m c X V v d D t T Z W N 0 a W 9 u M S 9 U Y W J s Z T A w N S A o U G F n Z S A x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M D A 1 I C h Q Y W d l I D E p L 0 F 1 d G 9 S Z W 1 v d m V k Q 2 9 s d W 1 u c z E u e 0 N v b H V t b j E s M H 0 m c X V v d D s s J n F 1 b 3 Q 7 U 2 V j d G l v b j E v V G F i b G U w M D U g K F B h Z 2 U g M S k v Q X V 0 b 1 J l b W 9 2 Z W R D b 2 x 1 b W 5 z M S 5 7 Q 2 9 s d W 1 u M i w x f S Z x d W 9 0 O y w m c X V v d D t T Z W N 0 a W 9 u M S 9 U Y W J s Z T A w N S A o U G F n Z S A x K S 9 B d X R v U m V t b 3 Z l Z E N v b H V t b n M x L n t D b 2 x 1 b W 4 z L D J 9 J n F 1 b 3 Q 7 L C Z x d W 9 0 O 1 N l Y 3 R p b 2 4 x L 1 R h Y m x l M D A 1 I C h Q Y W d l I D E p L 0 F 1 d G 9 S Z W 1 v d m V k Q 2 9 s d W 1 u c z E u e 0 N v b H V t b j Q s M 3 0 m c X V v d D s s J n F 1 b 3 Q 7 U 2 V j d G l v b j E v V G F i b G U w M D U g K F B h Z 2 U g M S k v Q X V 0 b 1 J l b W 9 2 Z W R D b 2 x 1 b W 5 z M S 5 7 Q 2 9 s d W 1 u N S w 0 f S Z x d W 9 0 O y w m c X V v d D t T Z W N 0 a W 9 u M S 9 U Y W J s Z T A w N S A o U G F n Z S A x K S 9 B d X R v U m V t b 3 Z l Z E N v b H V t b n M x L n t D b 2 x 1 b W 4 2 L D V 9 J n F 1 b 3 Q 7 L C Z x d W 9 0 O 1 N l Y 3 R p b 2 4 x L 1 R h Y m x l M D A 1 I C h Q Y W d l I D E p L 0 F 1 d G 9 S Z W 1 v d m V k Q 2 9 s d W 1 u c z E u e 0 N v b H V t b j c s N n 0 m c X V v d D s s J n F 1 b 3 Q 7 U 2 V j d G l v b j E v V G F i b G U w M D U g K F B h Z 2 U g M S k v Q X V 0 b 1 J l b W 9 2 Z W R D b 2 x 1 b W 5 z M S 5 7 Q 2 9 s d W 1 u O C w 3 f S Z x d W 9 0 O y w m c X V v d D t T Z W N 0 a W 9 u M S 9 U Y W J s Z T A w N S A o U G F n Z S A x K S 9 B d X R v U m V t b 3 Z l Z E N v b H V t b n M x L n t D b 2 x 1 b W 4 5 L D h 9 J n F 1 b 3 Q 7 L C Z x d W 9 0 O 1 N l Y 3 R p b 2 4 x L 1 R h Y m x l M D A 1 I C h Q Y W d l I D E p L 0 F 1 d G 9 S Z W 1 v d m V k Q 2 9 s d W 1 u c z E u e 0 N v b H V t b j E w L D l 9 J n F 1 b 3 Q 7 L C Z x d W 9 0 O 1 N l Y 3 R p b 2 4 x L 1 R h Y m x l M D A 1 I C h Q Y W d l I D E p L 0 F 1 d G 9 S Z W 1 v d m V k Q 2 9 s d W 1 u c z E u e 0 N v b H V t b j E x L D E w f S Z x d W 9 0 O y w m c X V v d D t T Z W N 0 a W 9 u M S 9 U Y W J s Z T A w N S A o U G F n Z S A x K S 9 B d X R v U m V t b 3 Z l Z E N v b H V t b n M x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1 J T I w K F B h Z 2 U l M j A x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S U y M C h Q Y W d l J T I w M S k v V G F i b G U w M D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S U y M C h Q Y W d l J T I w M S k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w N F Q x M D o 0 O D o x O C 4 2 O T c 4 O T Q z W i I g L z 4 8 R W 5 0 c n k g V H l w Z T 0 i R m l s b E N v b H V t b l R 5 c G V z I i B W Y W x 1 Z T 0 i c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0 N v b H V t b j E s M H 0 m c X V v d D s s J n F 1 b 3 Q 7 U 2 V j d G l v b j E v V G F i b G U w M D E g K F B h Z 2 U g M S k v Q X V 0 b 1 J l b W 9 2 Z W R D b 2 x 1 b W 5 z M S 5 7 Q 2 9 s d W 1 u M i w x f S Z x d W 9 0 O y w m c X V v d D t T Z W N 0 a W 9 u M S 9 U Y W J s Z T A w M S A o U G F n Z S A x K S 9 B d X R v U m V t b 3 Z l Z E N v b H V t b n M x L n t D b 2 x 1 b W 4 z L D J 9 J n F 1 b 3 Q 7 L C Z x d W 9 0 O 1 N l Y 3 R p b 2 4 x L 1 R h Y m x l M D A x I C h Q Y W d l I D E p L 0 F 1 d G 9 S Z W 1 v d m V k Q 2 9 s d W 1 u c z E u e 0 N v b H V t b j Q s M 3 0 m c X V v d D s s J n F 1 b 3 Q 7 U 2 V j d G l v b j E v V G F i b G U w M D E g K F B h Z 2 U g M S k v Q X V 0 b 1 J l b W 9 2 Z W R D b 2 x 1 b W 5 z M S 5 7 Q 2 9 s d W 1 u N S w 0 f S Z x d W 9 0 O y w m c X V v d D t T Z W N 0 a W 9 u M S 9 U Y W J s Z T A w M S A o U G F n Z S A x K S 9 B d X R v U m V t b 3 Z l Z E N v b H V t b n M x L n t D b 2 x 1 b W 4 2 L D V 9 J n F 1 b 3 Q 7 L C Z x d W 9 0 O 1 N l Y 3 R p b 2 4 x L 1 R h Y m x l M D A x I C h Q Y W d l I D E p L 0 F 1 d G 9 S Z W 1 v d m V k Q 2 9 s d W 1 u c z E u e 0 N v b H V t b j c s N n 0 m c X V v d D s s J n F 1 b 3 Q 7 U 2 V j d G l v b j E v V G F i b G U w M D E g K F B h Z 2 U g M S k v Q X V 0 b 1 J l b W 9 2 Z W R D b 2 x 1 b W 5 z M S 5 7 Q 2 9 s d W 1 u O C w 3 f S Z x d W 9 0 O y w m c X V v d D t T Z W N 0 a W 9 u M S 9 U Y W J s Z T A w M S A o U G F n Z S A x K S 9 B d X R v U m V t b 3 Z l Z E N v b H V t b n M x L n t D b 2 x 1 b W 4 5 L D h 9 J n F 1 b 3 Q 7 L C Z x d W 9 0 O 1 N l Y 3 R p b 2 4 x L 1 R h Y m x l M D A x I C h Q Y W d l I D E p L 0 F 1 d G 9 S Z W 1 v d m V k Q 2 9 s d W 1 u c z E u e 0 N v b H V t b j E w L D l 9 J n F 1 b 3 Q 7 L C Z x d W 9 0 O 1 N l Y 3 R p b 2 4 x L 1 R h Y m x l M D A x I C h Q Y W d l I D E p L 0 F 1 d G 9 S Z W 1 v d m V k Q 2 9 s d W 1 u c z E u e 0 N v b H V t b j E x L D E w f S Z x d W 9 0 O y w m c X V v d D t T Z W N 0 a W 9 u M S 9 U Y W J s Z T A w M S A o U G F n Z S A x K S 9 B d X R v U m V t b 3 Z l Z E N v b H V t b n M x L n t D b 2 x 1 b W 4 x M i w x M X 0 m c X V v d D s s J n F 1 b 3 Q 7 U 2 V j d G l v b j E v V G F i b G U w M D E g K F B h Z 2 U g M S k v Q X V 0 b 1 J l b W 9 2 Z W R D b 2 x 1 b W 5 z M S 5 7 Q 2 9 s d W 1 u M T M s M T J 9 J n F 1 b 3 Q 7 L C Z x d W 9 0 O 1 N l Y 3 R p b 2 4 x L 1 R h Y m x l M D A x I C h Q Y W d l I D E p L 0 F 1 d G 9 S Z W 1 v d m V k Q 2 9 s d W 1 u c z E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G F i b G U w M D E g K F B h Z 2 U g M S k v Q X V 0 b 1 J l b W 9 2 Z W R D b 2 x 1 b W 5 z M S 5 7 Q 2 9 s d W 1 u M S w w f S Z x d W 9 0 O y w m c X V v d D t T Z W N 0 a W 9 u M S 9 U Y W J s Z T A w M S A o U G F n Z S A x K S 9 B d X R v U m V t b 3 Z l Z E N v b H V t b n M x L n t D b 2 x 1 b W 4 y L D F 9 J n F 1 b 3 Q 7 L C Z x d W 9 0 O 1 N l Y 3 R p b 2 4 x L 1 R h Y m x l M D A x I C h Q Y W d l I D E p L 0 F 1 d G 9 S Z W 1 v d m V k Q 2 9 s d W 1 u c z E u e 0 N v b H V t b j M s M n 0 m c X V v d D s s J n F 1 b 3 Q 7 U 2 V j d G l v b j E v V G F i b G U w M D E g K F B h Z 2 U g M S k v Q X V 0 b 1 J l b W 9 2 Z W R D b 2 x 1 b W 5 z M S 5 7 Q 2 9 s d W 1 u N C w z f S Z x d W 9 0 O y w m c X V v d D t T Z W N 0 a W 9 u M S 9 U Y W J s Z T A w M S A o U G F n Z S A x K S 9 B d X R v U m V t b 3 Z l Z E N v b H V t b n M x L n t D b 2 x 1 b W 4 1 L D R 9 J n F 1 b 3 Q 7 L C Z x d W 9 0 O 1 N l Y 3 R p b 2 4 x L 1 R h Y m x l M D A x I C h Q Y W d l I D E p L 0 F 1 d G 9 S Z W 1 v d m V k Q 2 9 s d W 1 u c z E u e 0 N v b H V t b j Y s N X 0 m c X V v d D s s J n F 1 b 3 Q 7 U 2 V j d G l v b j E v V G F i b G U w M D E g K F B h Z 2 U g M S k v Q X V 0 b 1 J l b W 9 2 Z W R D b 2 x 1 b W 5 z M S 5 7 Q 2 9 s d W 1 u N y w 2 f S Z x d W 9 0 O y w m c X V v d D t T Z W N 0 a W 9 u M S 9 U Y W J s Z T A w M S A o U G F n Z S A x K S 9 B d X R v U m V t b 3 Z l Z E N v b H V t b n M x L n t D b 2 x 1 b W 4 4 L D d 9 J n F 1 b 3 Q 7 L C Z x d W 9 0 O 1 N l Y 3 R p b 2 4 x L 1 R h Y m x l M D A x I C h Q Y W d l I D E p L 0 F 1 d G 9 S Z W 1 v d m V k Q 2 9 s d W 1 u c z E u e 0 N v b H V t b j k s O H 0 m c X V v d D s s J n F 1 b 3 Q 7 U 2 V j d G l v b j E v V G F i b G U w M D E g K F B h Z 2 U g M S k v Q X V 0 b 1 J l b W 9 2 Z W R D b 2 x 1 b W 5 z M S 5 7 Q 2 9 s d W 1 u M T A s O X 0 m c X V v d D s s J n F 1 b 3 Q 7 U 2 V j d G l v b j E v V G F i b G U w M D E g K F B h Z 2 U g M S k v Q X V 0 b 1 J l b W 9 2 Z W R D b 2 x 1 b W 5 z M S 5 7 Q 2 9 s d W 1 u M T E s M T B 9 J n F 1 b 3 Q 7 L C Z x d W 9 0 O 1 N l Y 3 R p b 2 4 x L 1 R h Y m x l M D A x I C h Q Y W d l I D E p L 0 F 1 d G 9 S Z W 1 v d m V k Q 2 9 s d W 1 u c z E u e 0 N v b H V t b j E y L D E x f S Z x d W 9 0 O y w m c X V v d D t T Z W N 0 a W 9 u M S 9 U Y W J s Z T A w M S A o U G F n Z S A x K S 9 B d X R v U m V t b 3 Z l Z E N v b H V t b n M x L n t D b 2 x 1 b W 4 x M y w x M n 0 m c X V v d D s s J n F 1 b 3 Q 7 U 2 V j d G l v b j E v V G F i b G U w M D E g K F B h Z 2 U g M S k v Q X V 0 b 1 J l b W 9 2 Z W R D b 2 x 1 b W 5 z M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f o 7 R t n N 9 Z k 6 U O J Z e z 4 U S h w A A A A A C A A A A A A A Q Z g A A A A E A A C A A A A C / i r 1 1 P v 0 b a e K G k T J p f N H G s I 0 k j Q G / c Z G m 4 S 2 k z P k N D Q A A A A A O g A A A A A I A A C A A A A B k b D P f V S U d l c i z T O C T 0 f Y R l 6 y h D f 9 y K 7 P I F 3 R k Z u X s b l A A A A C B R V Z a X + a t f 8 U W M K S 1 y B l P C i c R F P m 1 D 0 x G o m n g j W 9 a F x F U g 1 C k M N R q h 5 D P o 0 K + w w n K E 3 I J j s 3 p 7 G o K n u 1 p Q G g k V d r b 4 7 K L 4 X o / D B 8 / M Y R X m U A A A A C 5 i 6 R 9 D u U O B O s z e h n F 6 8 Y v 1 k G G L 1 M W H S 7 R k d m V c / Y i n E B y z X H V T e l E x o Z V l c T v w 7 1 N J P f i U Z 1 K E k p F E 1 r d J Z x 5 < / D a t a M a s h u p > 
</file>

<file path=customXml/itemProps1.xml><?xml version="1.0" encoding="utf-8"?>
<ds:datastoreItem xmlns:ds="http://schemas.openxmlformats.org/officeDocument/2006/customXml" ds:itemID="{86AC3D28-20FD-4D5A-A3C3-A50E87B5566E}">
  <ds:schemaRefs>
    <ds:schemaRef ds:uri="http://schemas.microsoft.com/office/2006/metadata/properties"/>
    <ds:schemaRef ds:uri="http://schemas.microsoft.com/office/infopath/2007/PartnerControls"/>
    <ds:schemaRef ds:uri="050b1a4a-00f9-4180-9075-32800ebf15a9"/>
    <ds:schemaRef ds:uri="9a0a35b7-a82e-49bf-97f1-70b2cd739fd7"/>
  </ds:schemaRefs>
</ds:datastoreItem>
</file>

<file path=customXml/itemProps2.xml><?xml version="1.0" encoding="utf-8"?>
<ds:datastoreItem xmlns:ds="http://schemas.openxmlformats.org/officeDocument/2006/customXml" ds:itemID="{61B4348D-AB9A-481B-BD59-21516C87F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0a35b7-a82e-49bf-97f1-70b2cd739fd7"/>
    <ds:schemaRef ds:uri="050b1a4a-00f9-4180-9075-32800ebf1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EBD2B9-A603-45B9-971C-83DFAA14D53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7BA6374-7C38-47EC-B5F3-DAF40DFD04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53</vt:i4>
      </vt:variant>
      <vt:variant>
        <vt:lpstr>Plages nommées</vt:lpstr>
      </vt:variant>
      <vt:variant>
        <vt:i4>3</vt:i4>
      </vt:variant>
    </vt:vector>
  </HeadingPairs>
  <TitlesOfParts>
    <vt:vector size="56" baseType="lpstr">
      <vt:lpstr>Annexe 1</vt:lpstr>
      <vt:lpstr>Annexe 2</vt:lpstr>
      <vt:lpstr>Annexe 3</vt:lpstr>
      <vt:lpstr>Annexe 4</vt:lpstr>
      <vt:lpstr>Annexe 5</vt:lpstr>
      <vt:lpstr>Annexe 6</vt:lpstr>
      <vt:lpstr>Annexe 7</vt:lpstr>
      <vt:lpstr>Annexe 8</vt:lpstr>
      <vt:lpstr>Annexe 9</vt:lpstr>
      <vt:lpstr>Annexe 10</vt:lpstr>
      <vt:lpstr>Annexe 10 - (1)</vt:lpstr>
      <vt:lpstr>Annexe 10 - (2)</vt:lpstr>
      <vt:lpstr>Annexe 10 - (3)</vt:lpstr>
      <vt:lpstr>Annexe 10 - (4)</vt:lpstr>
      <vt:lpstr>Annexe 10 - (5)</vt:lpstr>
      <vt:lpstr>Annexe 10 - (6)</vt:lpstr>
      <vt:lpstr>Annexe 10 - (7)</vt:lpstr>
      <vt:lpstr>Annexe 10 - (8)</vt:lpstr>
      <vt:lpstr>Annexe 10 - (9)</vt:lpstr>
      <vt:lpstr>Annexe 10 - (10)</vt:lpstr>
      <vt:lpstr>Annexe 10 - (11)</vt:lpstr>
      <vt:lpstr>Annexe (10) - (12)</vt:lpstr>
      <vt:lpstr>Annexe (10) - (13)</vt:lpstr>
      <vt:lpstr>Annexe (10) - (14)</vt:lpstr>
      <vt:lpstr>Annexe (10) - (15)</vt:lpstr>
      <vt:lpstr>Annexe (10) - (16)</vt:lpstr>
      <vt:lpstr>Annexe (10) - (17)</vt:lpstr>
      <vt:lpstr>Annexe (10) - (18)</vt:lpstr>
      <vt:lpstr>Annexe (10) - (19)</vt:lpstr>
      <vt:lpstr>Annexe (10) - (20)</vt:lpstr>
      <vt:lpstr>Annexe (10) - (21)</vt:lpstr>
      <vt:lpstr>Annexe (10) - (22)</vt:lpstr>
      <vt:lpstr>Annexe (10) - (23)</vt:lpstr>
      <vt:lpstr>Annexe (10) - (24)</vt:lpstr>
      <vt:lpstr>Annexe (10) - (25)</vt:lpstr>
      <vt:lpstr>Annexe (10) - (26)</vt:lpstr>
      <vt:lpstr>Annexe (10) - (27)</vt:lpstr>
      <vt:lpstr>Annexe (10) - (28)</vt:lpstr>
      <vt:lpstr>Annexe (10) - (29)</vt:lpstr>
      <vt:lpstr>Annexe (10) - (30)</vt:lpstr>
      <vt:lpstr>Annexe (10) - (31)</vt:lpstr>
      <vt:lpstr>Annexe 11</vt:lpstr>
      <vt:lpstr>Annexe 12</vt:lpstr>
      <vt:lpstr>Annexe 13</vt:lpstr>
      <vt:lpstr>Annexe 14</vt:lpstr>
      <vt:lpstr>Annexe 15 </vt:lpstr>
      <vt:lpstr>Annexe 16</vt:lpstr>
      <vt:lpstr>Annexe 17</vt:lpstr>
      <vt:lpstr>Annexe 18</vt:lpstr>
      <vt:lpstr>Annexe 19</vt:lpstr>
      <vt:lpstr>Annexe 20</vt:lpstr>
      <vt:lpstr>Annexe 21</vt:lpstr>
      <vt:lpstr>Annexe 22</vt:lpstr>
      <vt:lpstr>'Annexe 11'!Impression_des_titres</vt:lpstr>
      <vt:lpstr>'Annexe 4'!Impression_des_titres</vt:lpstr>
      <vt:lpstr>'Annexe 6'!Impression_des_titres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Assitan Dioulamousso Drame</dc:creator>
  <cp:keywords/>
  <dc:description/>
  <cp:lastModifiedBy>JGU</cp:lastModifiedBy>
  <cp:revision/>
  <dcterms:created xsi:type="dcterms:W3CDTF">2022-02-04T08:36:13Z</dcterms:created>
  <dcterms:modified xsi:type="dcterms:W3CDTF">2024-06-19T15:46:11Z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0x01010098D74782FA66F0438D04AEADAD69A4FB</vt:lpwstr>
  </property>
  <property fmtid="{D5CDD505-2E9C-101B-9397-08002B2CF9AE}" pid="3" name="MediaServiceImageTags">
    <vt:lpwstr/>
  </property>
</Properties>
</file>